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caldia-Usme\Documents\"/>
    </mc:Choice>
  </mc:AlternateContent>
  <bookViews>
    <workbookView xWindow="0" yWindow="0" windowWidth="20490" windowHeight="7755"/>
  </bookViews>
  <sheets>
    <sheet name="Trabajo" sheetId="1" r:id="rId1"/>
  </sheets>
  <externalReferences>
    <externalReference r:id="rId2"/>
    <externalReference r:id="rId3"/>
  </externalReferences>
  <definedNames>
    <definedName name="_xlnm._FilterDatabase" localSheetId="0" hidden="1">Trabajo!$A$5:$AL$547</definedName>
    <definedName name="afectacion">[1]Tipo!$D$2:$D$4</definedName>
    <definedName name="Afectación">'[2]Tipo '!$D$2:$D$4</definedName>
    <definedName name="cd">[1]Tipo!$C$18:$C$27</definedName>
    <definedName name="ContratacionDirecta">'[2]Tipo '!$C$18:$C$27</definedName>
    <definedName name="Mod">'[2]Tipo '!$C$2:$C$8</definedName>
    <definedName name="modal">[1]Tipo!$C$2:$C$8</definedName>
    <definedName name="na">[1]Tipo!$C$31</definedName>
    <definedName name="programa">[1]Eje_Pilar!$C$3:$C$47</definedName>
    <definedName name="re">[1]Tipo!$C$30</definedName>
    <definedName name="RegimenEspecial">'[2]Tipo '!$C$29:$C$30</definedName>
    <definedName name="sa">[1]Tipo!$C$12:$C$15</definedName>
    <definedName name="SeleccionAbreviada">'[2]Tipo '!$C$12:$C$15</definedName>
    <definedName name="tipo">[1]Tipo!$B$2:$B$21</definedName>
    <definedName name="vacio">[1]Tipo!$C$32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547" i="1" l="1"/>
  <c r="R547" i="1"/>
  <c r="Q547" i="1"/>
  <c r="P547" i="1"/>
  <c r="O547" i="1"/>
  <c r="AL546" i="1"/>
  <c r="AK546" i="1"/>
  <c r="AJ546" i="1"/>
  <c r="AI546" i="1"/>
  <c r="AH546" i="1"/>
  <c r="AG546" i="1"/>
  <c r="T546" i="1"/>
  <c r="AF546" i="1" s="1"/>
  <c r="K546" i="1"/>
  <c r="J546" i="1"/>
  <c r="AL545" i="1"/>
  <c r="AK545" i="1"/>
  <c r="AJ545" i="1"/>
  <c r="AI545" i="1"/>
  <c r="AH545" i="1"/>
  <c r="AG545" i="1"/>
  <c r="T545" i="1"/>
  <c r="AF545" i="1" s="1"/>
  <c r="K545" i="1"/>
  <c r="J545" i="1"/>
  <c r="AL544" i="1"/>
  <c r="AK544" i="1"/>
  <c r="AJ544" i="1"/>
  <c r="AI544" i="1"/>
  <c r="AH544" i="1"/>
  <c r="AG544" i="1"/>
  <c r="T544" i="1"/>
  <c r="AF544" i="1" s="1"/>
  <c r="K544" i="1"/>
  <c r="J544" i="1"/>
  <c r="AL543" i="1"/>
  <c r="AK543" i="1"/>
  <c r="AJ543" i="1"/>
  <c r="AI543" i="1"/>
  <c r="AH543" i="1"/>
  <c r="AG543" i="1"/>
  <c r="T543" i="1"/>
  <c r="AF543" i="1" s="1"/>
  <c r="K543" i="1"/>
  <c r="J543" i="1"/>
  <c r="AL542" i="1"/>
  <c r="AK542" i="1"/>
  <c r="AJ542" i="1"/>
  <c r="AI542" i="1"/>
  <c r="AH542" i="1"/>
  <c r="AG542" i="1"/>
  <c r="T542" i="1"/>
  <c r="AF542" i="1" s="1"/>
  <c r="K542" i="1"/>
  <c r="J542" i="1"/>
  <c r="AL541" i="1"/>
  <c r="AK541" i="1"/>
  <c r="AJ541" i="1"/>
  <c r="AI541" i="1"/>
  <c r="AH541" i="1"/>
  <c r="AG541" i="1"/>
  <c r="T541" i="1"/>
  <c r="AF541" i="1" s="1"/>
  <c r="K541" i="1"/>
  <c r="J541" i="1"/>
  <c r="AL540" i="1"/>
  <c r="AK540" i="1"/>
  <c r="AJ540" i="1"/>
  <c r="AI540" i="1"/>
  <c r="AH540" i="1"/>
  <c r="AG540" i="1"/>
  <c r="T540" i="1"/>
  <c r="AF540" i="1" s="1"/>
  <c r="K540" i="1"/>
  <c r="J540" i="1"/>
  <c r="AL539" i="1"/>
  <c r="AK539" i="1"/>
  <c r="AJ539" i="1"/>
  <c r="AI539" i="1"/>
  <c r="AH539" i="1"/>
  <c r="AG539" i="1"/>
  <c r="T539" i="1"/>
  <c r="AF539" i="1" s="1"/>
  <c r="K539" i="1"/>
  <c r="J539" i="1"/>
  <c r="AL538" i="1"/>
  <c r="AK538" i="1"/>
  <c r="AJ538" i="1"/>
  <c r="AI538" i="1"/>
  <c r="AH538" i="1"/>
  <c r="AG538" i="1"/>
  <c r="T538" i="1"/>
  <c r="AF538" i="1" s="1"/>
  <c r="K538" i="1"/>
  <c r="J538" i="1"/>
  <c r="AL537" i="1"/>
  <c r="AK537" i="1"/>
  <c r="AJ537" i="1"/>
  <c r="AI537" i="1"/>
  <c r="AH537" i="1"/>
  <c r="AG537" i="1"/>
  <c r="T537" i="1"/>
  <c r="AF537" i="1" s="1"/>
  <c r="K537" i="1"/>
  <c r="J537" i="1"/>
  <c r="AL536" i="1"/>
  <c r="AK536" i="1"/>
  <c r="AJ536" i="1"/>
  <c r="AI536" i="1"/>
  <c r="AH536" i="1"/>
  <c r="AG536" i="1"/>
  <c r="T536" i="1"/>
  <c r="AF536" i="1" s="1"/>
  <c r="K536" i="1"/>
  <c r="J536" i="1"/>
  <c r="AL535" i="1"/>
  <c r="AK535" i="1"/>
  <c r="AJ535" i="1"/>
  <c r="AI535" i="1"/>
  <c r="AH535" i="1"/>
  <c r="AG535" i="1"/>
  <c r="T535" i="1"/>
  <c r="AF535" i="1" s="1"/>
  <c r="K535" i="1"/>
  <c r="J535" i="1"/>
  <c r="AL534" i="1"/>
  <c r="AK534" i="1"/>
  <c r="AJ534" i="1"/>
  <c r="AI534" i="1"/>
  <c r="AH534" i="1"/>
  <c r="AG534" i="1"/>
  <c r="T534" i="1"/>
  <c r="AF534" i="1" s="1"/>
  <c r="K534" i="1"/>
  <c r="J534" i="1"/>
  <c r="AL533" i="1"/>
  <c r="AK533" i="1"/>
  <c r="AJ533" i="1"/>
  <c r="AI533" i="1"/>
  <c r="AH533" i="1"/>
  <c r="AG533" i="1"/>
  <c r="T533" i="1"/>
  <c r="AF533" i="1" s="1"/>
  <c r="K533" i="1"/>
  <c r="J533" i="1"/>
  <c r="AL532" i="1"/>
  <c r="AK532" i="1"/>
  <c r="AJ532" i="1"/>
  <c r="AI532" i="1"/>
  <c r="AH532" i="1"/>
  <c r="AG532" i="1"/>
  <c r="T532" i="1"/>
  <c r="AF532" i="1" s="1"/>
  <c r="K532" i="1"/>
  <c r="J532" i="1"/>
  <c r="AL531" i="1"/>
  <c r="AK531" i="1"/>
  <c r="AJ531" i="1"/>
  <c r="AI531" i="1"/>
  <c r="AH531" i="1"/>
  <c r="AG531" i="1"/>
  <c r="T531" i="1"/>
  <c r="AF531" i="1" s="1"/>
  <c r="K531" i="1"/>
  <c r="J531" i="1"/>
  <c r="AL530" i="1"/>
  <c r="AK530" i="1"/>
  <c r="AJ530" i="1"/>
  <c r="AI530" i="1"/>
  <c r="AH530" i="1"/>
  <c r="AG530" i="1"/>
  <c r="T530" i="1"/>
  <c r="AF530" i="1" s="1"/>
  <c r="K530" i="1"/>
  <c r="J530" i="1"/>
  <c r="AL529" i="1"/>
  <c r="AK529" i="1"/>
  <c r="AJ529" i="1"/>
  <c r="AI529" i="1"/>
  <c r="AH529" i="1"/>
  <c r="AG529" i="1"/>
  <c r="T529" i="1"/>
  <c r="AF529" i="1" s="1"/>
  <c r="K529" i="1"/>
  <c r="J529" i="1"/>
  <c r="AL528" i="1"/>
  <c r="AK528" i="1"/>
  <c r="AJ528" i="1"/>
  <c r="AI528" i="1"/>
  <c r="AH528" i="1"/>
  <c r="AG528" i="1"/>
  <c r="T528" i="1"/>
  <c r="AF528" i="1" s="1"/>
  <c r="K528" i="1"/>
  <c r="J528" i="1"/>
  <c r="AL527" i="1"/>
  <c r="AK527" i="1"/>
  <c r="AJ527" i="1"/>
  <c r="AI527" i="1"/>
  <c r="AH527" i="1"/>
  <c r="AG527" i="1"/>
  <c r="T527" i="1"/>
  <c r="AF527" i="1" s="1"/>
  <c r="K527" i="1"/>
  <c r="J527" i="1"/>
  <c r="AL526" i="1"/>
  <c r="AK526" i="1"/>
  <c r="AJ526" i="1"/>
  <c r="AI526" i="1"/>
  <c r="AH526" i="1"/>
  <c r="AG526" i="1"/>
  <c r="T526" i="1"/>
  <c r="AF526" i="1" s="1"/>
  <c r="K526" i="1"/>
  <c r="J526" i="1"/>
  <c r="AL525" i="1"/>
  <c r="AK525" i="1"/>
  <c r="AJ525" i="1"/>
  <c r="AI525" i="1"/>
  <c r="AH525" i="1"/>
  <c r="AG525" i="1"/>
  <c r="T525" i="1"/>
  <c r="AF525" i="1" s="1"/>
  <c r="K525" i="1"/>
  <c r="J525" i="1"/>
  <c r="AL524" i="1"/>
  <c r="AK524" i="1"/>
  <c r="AJ524" i="1"/>
  <c r="AI524" i="1"/>
  <c r="AH524" i="1"/>
  <c r="AG524" i="1"/>
  <c r="T524" i="1"/>
  <c r="AF524" i="1" s="1"/>
  <c r="K524" i="1"/>
  <c r="J524" i="1"/>
  <c r="AL523" i="1"/>
  <c r="AK523" i="1"/>
  <c r="AJ523" i="1"/>
  <c r="AI523" i="1"/>
  <c r="AH523" i="1"/>
  <c r="AG523" i="1"/>
  <c r="T523" i="1"/>
  <c r="AF523" i="1" s="1"/>
  <c r="K523" i="1"/>
  <c r="J523" i="1"/>
  <c r="AL522" i="1"/>
  <c r="AK522" i="1"/>
  <c r="AJ522" i="1"/>
  <c r="AI522" i="1"/>
  <c r="AH522" i="1"/>
  <c r="AG522" i="1"/>
  <c r="T522" i="1"/>
  <c r="AF522" i="1" s="1"/>
  <c r="K522" i="1"/>
  <c r="J522" i="1"/>
  <c r="AL521" i="1"/>
  <c r="AK521" i="1"/>
  <c r="AJ521" i="1"/>
  <c r="AI521" i="1"/>
  <c r="AH521" i="1"/>
  <c r="AG521" i="1"/>
  <c r="T521" i="1"/>
  <c r="AF521" i="1" s="1"/>
  <c r="K521" i="1"/>
  <c r="J521" i="1"/>
  <c r="AL520" i="1"/>
  <c r="AK520" i="1"/>
  <c r="AJ520" i="1"/>
  <c r="AI520" i="1"/>
  <c r="AH520" i="1"/>
  <c r="AG520" i="1"/>
  <c r="T520" i="1"/>
  <c r="AF520" i="1" s="1"/>
  <c r="K520" i="1"/>
  <c r="J520" i="1"/>
  <c r="AL519" i="1"/>
  <c r="AK519" i="1"/>
  <c r="AJ519" i="1"/>
  <c r="AI519" i="1"/>
  <c r="AH519" i="1"/>
  <c r="AG519" i="1"/>
  <c r="T519" i="1"/>
  <c r="AF519" i="1" s="1"/>
  <c r="K519" i="1"/>
  <c r="J519" i="1"/>
  <c r="AL518" i="1"/>
  <c r="AK518" i="1"/>
  <c r="AJ518" i="1"/>
  <c r="AI518" i="1"/>
  <c r="AH518" i="1"/>
  <c r="AG518" i="1"/>
  <c r="T518" i="1"/>
  <c r="AF518" i="1" s="1"/>
  <c r="K518" i="1"/>
  <c r="J518" i="1"/>
  <c r="AL517" i="1"/>
  <c r="AK517" i="1"/>
  <c r="AJ517" i="1"/>
  <c r="AI517" i="1"/>
  <c r="AH517" i="1"/>
  <c r="AG517" i="1"/>
  <c r="T517" i="1"/>
  <c r="AF517" i="1" s="1"/>
  <c r="K517" i="1"/>
  <c r="J517" i="1"/>
  <c r="AL516" i="1"/>
  <c r="AK516" i="1"/>
  <c r="AJ516" i="1"/>
  <c r="AI516" i="1"/>
  <c r="AH516" i="1"/>
  <c r="AG516" i="1"/>
  <c r="T516" i="1"/>
  <c r="AF516" i="1" s="1"/>
  <c r="K516" i="1"/>
  <c r="J516" i="1"/>
  <c r="AL515" i="1"/>
  <c r="AK515" i="1"/>
  <c r="AJ515" i="1"/>
  <c r="AI515" i="1"/>
  <c r="AH515" i="1"/>
  <c r="AG515" i="1"/>
  <c r="T515" i="1"/>
  <c r="AF515" i="1" s="1"/>
  <c r="K515" i="1"/>
  <c r="J515" i="1"/>
  <c r="AL514" i="1"/>
  <c r="AK514" i="1"/>
  <c r="AJ514" i="1"/>
  <c r="AI514" i="1"/>
  <c r="AH514" i="1"/>
  <c r="AG514" i="1"/>
  <c r="T514" i="1"/>
  <c r="AF514" i="1" s="1"/>
  <c r="K514" i="1"/>
  <c r="J514" i="1"/>
  <c r="AL513" i="1"/>
  <c r="AK513" i="1"/>
  <c r="AJ513" i="1"/>
  <c r="AI513" i="1"/>
  <c r="AH513" i="1"/>
  <c r="AG513" i="1"/>
  <c r="T513" i="1"/>
  <c r="AF513" i="1" s="1"/>
  <c r="K513" i="1"/>
  <c r="J513" i="1"/>
  <c r="AL512" i="1"/>
  <c r="AK512" i="1"/>
  <c r="AJ512" i="1"/>
  <c r="AI512" i="1"/>
  <c r="AH512" i="1"/>
  <c r="AG512" i="1"/>
  <c r="T512" i="1"/>
  <c r="AF512" i="1" s="1"/>
  <c r="K512" i="1"/>
  <c r="J512" i="1"/>
  <c r="AL511" i="1"/>
  <c r="AK511" i="1"/>
  <c r="AJ511" i="1"/>
  <c r="AI511" i="1"/>
  <c r="AH511" i="1"/>
  <c r="AG511" i="1"/>
  <c r="T511" i="1"/>
  <c r="AF511" i="1" s="1"/>
  <c r="K511" i="1"/>
  <c r="J511" i="1"/>
  <c r="AL510" i="1"/>
  <c r="AK510" i="1"/>
  <c r="AJ510" i="1"/>
  <c r="AI510" i="1"/>
  <c r="AH510" i="1"/>
  <c r="AG510" i="1"/>
  <c r="T510" i="1"/>
  <c r="AF510" i="1" s="1"/>
  <c r="K510" i="1"/>
  <c r="J510" i="1"/>
  <c r="AL509" i="1"/>
  <c r="AK509" i="1"/>
  <c r="AJ509" i="1"/>
  <c r="AI509" i="1"/>
  <c r="AH509" i="1"/>
  <c r="AG509" i="1"/>
  <c r="T509" i="1"/>
  <c r="AF509" i="1" s="1"/>
  <c r="K509" i="1"/>
  <c r="J509" i="1"/>
  <c r="AL508" i="1"/>
  <c r="AK508" i="1"/>
  <c r="AJ508" i="1"/>
  <c r="AI508" i="1"/>
  <c r="AH508" i="1"/>
  <c r="AG508" i="1"/>
  <c r="T508" i="1"/>
  <c r="AF508" i="1" s="1"/>
  <c r="K508" i="1"/>
  <c r="J508" i="1"/>
  <c r="AL507" i="1"/>
  <c r="AK507" i="1"/>
  <c r="AJ507" i="1"/>
  <c r="AI507" i="1"/>
  <c r="AH507" i="1"/>
  <c r="AG507" i="1"/>
  <c r="T507" i="1"/>
  <c r="AF507" i="1" s="1"/>
  <c r="K507" i="1"/>
  <c r="J507" i="1"/>
  <c r="AL506" i="1"/>
  <c r="AK506" i="1"/>
  <c r="AJ506" i="1"/>
  <c r="AI506" i="1"/>
  <c r="AH506" i="1"/>
  <c r="AG506" i="1"/>
  <c r="T506" i="1"/>
  <c r="AF506" i="1" s="1"/>
  <c r="K506" i="1"/>
  <c r="J506" i="1"/>
  <c r="AL505" i="1"/>
  <c r="AK505" i="1"/>
  <c r="AJ505" i="1"/>
  <c r="AI505" i="1"/>
  <c r="AH505" i="1"/>
  <c r="AG505" i="1"/>
  <c r="T505" i="1"/>
  <c r="AF505" i="1" s="1"/>
  <c r="K505" i="1"/>
  <c r="J505" i="1"/>
  <c r="AL504" i="1"/>
  <c r="AK504" i="1"/>
  <c r="AJ504" i="1"/>
  <c r="AI504" i="1"/>
  <c r="AH504" i="1"/>
  <c r="AG504" i="1"/>
  <c r="T504" i="1"/>
  <c r="AF504" i="1" s="1"/>
  <c r="K504" i="1"/>
  <c r="J504" i="1"/>
  <c r="AL503" i="1"/>
  <c r="AK503" i="1"/>
  <c r="AJ503" i="1"/>
  <c r="AI503" i="1"/>
  <c r="AH503" i="1"/>
  <c r="AG503" i="1"/>
  <c r="T503" i="1"/>
  <c r="AF503" i="1" s="1"/>
  <c r="K503" i="1"/>
  <c r="J503" i="1"/>
  <c r="AL502" i="1"/>
  <c r="AK502" i="1"/>
  <c r="AJ502" i="1"/>
  <c r="AI502" i="1"/>
  <c r="AH502" i="1"/>
  <c r="AG502" i="1"/>
  <c r="T502" i="1"/>
  <c r="AF502" i="1" s="1"/>
  <c r="K502" i="1"/>
  <c r="J502" i="1"/>
  <c r="AL501" i="1"/>
  <c r="AK501" i="1"/>
  <c r="AJ501" i="1"/>
  <c r="AI501" i="1"/>
  <c r="AH501" i="1"/>
  <c r="AG501" i="1"/>
  <c r="T501" i="1"/>
  <c r="AF501" i="1" s="1"/>
  <c r="K501" i="1"/>
  <c r="J501" i="1"/>
  <c r="AL500" i="1"/>
  <c r="AK500" i="1"/>
  <c r="AJ500" i="1"/>
  <c r="AI500" i="1"/>
  <c r="AH500" i="1"/>
  <c r="AG500" i="1"/>
  <c r="T500" i="1"/>
  <c r="AF500" i="1" s="1"/>
  <c r="K500" i="1"/>
  <c r="J500" i="1"/>
  <c r="AL499" i="1"/>
  <c r="AK499" i="1"/>
  <c r="AJ499" i="1"/>
  <c r="AI499" i="1"/>
  <c r="AH499" i="1"/>
  <c r="AG499" i="1"/>
  <c r="T499" i="1"/>
  <c r="AF499" i="1" s="1"/>
  <c r="K499" i="1"/>
  <c r="J499" i="1"/>
  <c r="AL498" i="1"/>
  <c r="AK498" i="1"/>
  <c r="AJ498" i="1"/>
  <c r="AI498" i="1"/>
  <c r="AH498" i="1"/>
  <c r="AG498" i="1"/>
  <c r="T498" i="1"/>
  <c r="AF498" i="1" s="1"/>
  <c r="K498" i="1"/>
  <c r="J498" i="1"/>
  <c r="AL497" i="1"/>
  <c r="AK497" i="1"/>
  <c r="AJ497" i="1"/>
  <c r="AI497" i="1"/>
  <c r="AH497" i="1"/>
  <c r="AG497" i="1"/>
  <c r="T497" i="1"/>
  <c r="AF497" i="1" s="1"/>
  <c r="K497" i="1"/>
  <c r="J497" i="1"/>
  <c r="AL496" i="1"/>
  <c r="AK496" i="1"/>
  <c r="AJ496" i="1"/>
  <c r="AI496" i="1"/>
  <c r="AH496" i="1"/>
  <c r="AG496" i="1"/>
  <c r="T496" i="1"/>
  <c r="AF496" i="1" s="1"/>
  <c r="K496" i="1"/>
  <c r="J496" i="1"/>
  <c r="AL495" i="1"/>
  <c r="AK495" i="1"/>
  <c r="AJ495" i="1"/>
  <c r="AI495" i="1"/>
  <c r="AH495" i="1"/>
  <c r="AG495" i="1"/>
  <c r="T495" i="1"/>
  <c r="AF495" i="1" s="1"/>
  <c r="K495" i="1"/>
  <c r="J495" i="1"/>
  <c r="AL494" i="1"/>
  <c r="AK494" i="1"/>
  <c r="AJ494" i="1"/>
  <c r="AI494" i="1"/>
  <c r="AH494" i="1"/>
  <c r="AG494" i="1"/>
  <c r="T494" i="1"/>
  <c r="AF494" i="1" s="1"/>
  <c r="K494" i="1"/>
  <c r="J494" i="1"/>
  <c r="AL493" i="1"/>
  <c r="AK493" i="1"/>
  <c r="AJ493" i="1"/>
  <c r="AI493" i="1"/>
  <c r="AH493" i="1"/>
  <c r="AG493" i="1"/>
  <c r="T493" i="1"/>
  <c r="AF493" i="1" s="1"/>
  <c r="K493" i="1"/>
  <c r="J493" i="1"/>
  <c r="AL492" i="1"/>
  <c r="AK492" i="1"/>
  <c r="AJ492" i="1"/>
  <c r="AI492" i="1"/>
  <c r="AH492" i="1"/>
  <c r="AG492" i="1"/>
  <c r="T492" i="1"/>
  <c r="AF492" i="1" s="1"/>
  <c r="K492" i="1"/>
  <c r="J492" i="1"/>
  <c r="AL491" i="1"/>
  <c r="AK491" i="1"/>
  <c r="AJ491" i="1"/>
  <c r="AI491" i="1"/>
  <c r="AH491" i="1"/>
  <c r="AG491" i="1"/>
  <c r="T491" i="1"/>
  <c r="AF491" i="1" s="1"/>
  <c r="K491" i="1"/>
  <c r="J491" i="1"/>
  <c r="AL490" i="1"/>
  <c r="AK490" i="1"/>
  <c r="AJ490" i="1"/>
  <c r="AI490" i="1"/>
  <c r="AH490" i="1"/>
  <c r="AG490" i="1"/>
  <c r="T490" i="1"/>
  <c r="AF490" i="1" s="1"/>
  <c r="K490" i="1"/>
  <c r="J490" i="1"/>
  <c r="AL489" i="1"/>
  <c r="AK489" i="1"/>
  <c r="AJ489" i="1"/>
  <c r="AI489" i="1"/>
  <c r="AH489" i="1"/>
  <c r="AG489" i="1"/>
  <c r="T489" i="1"/>
  <c r="AF489" i="1" s="1"/>
  <c r="K489" i="1"/>
  <c r="J489" i="1"/>
  <c r="AL488" i="1"/>
  <c r="AK488" i="1"/>
  <c r="AJ488" i="1"/>
  <c r="AI488" i="1"/>
  <c r="AH488" i="1"/>
  <c r="AG488" i="1"/>
  <c r="T488" i="1"/>
  <c r="AF488" i="1" s="1"/>
  <c r="K488" i="1"/>
  <c r="J488" i="1"/>
  <c r="AL487" i="1"/>
  <c r="AK487" i="1"/>
  <c r="AJ487" i="1"/>
  <c r="AI487" i="1"/>
  <c r="AH487" i="1"/>
  <c r="AG487" i="1"/>
  <c r="T487" i="1"/>
  <c r="AF487" i="1" s="1"/>
  <c r="K487" i="1"/>
  <c r="J487" i="1"/>
  <c r="AL486" i="1"/>
  <c r="AK486" i="1"/>
  <c r="AJ486" i="1"/>
  <c r="AI486" i="1"/>
  <c r="AH486" i="1"/>
  <c r="AG486" i="1"/>
  <c r="T486" i="1"/>
  <c r="AF486" i="1" s="1"/>
  <c r="K486" i="1"/>
  <c r="J486" i="1"/>
  <c r="AL485" i="1"/>
  <c r="AK485" i="1"/>
  <c r="AJ485" i="1"/>
  <c r="AI485" i="1"/>
  <c r="AH485" i="1"/>
  <c r="AG485" i="1"/>
  <c r="T485" i="1"/>
  <c r="AF485" i="1" s="1"/>
  <c r="K485" i="1"/>
  <c r="J485" i="1"/>
  <c r="AL484" i="1"/>
  <c r="AK484" i="1"/>
  <c r="AJ484" i="1"/>
  <c r="AI484" i="1"/>
  <c r="AH484" i="1"/>
  <c r="AG484" i="1"/>
  <c r="T484" i="1"/>
  <c r="AF484" i="1" s="1"/>
  <c r="K484" i="1"/>
  <c r="J484" i="1"/>
  <c r="AL483" i="1"/>
  <c r="AK483" i="1"/>
  <c r="AJ483" i="1"/>
  <c r="AI483" i="1"/>
  <c r="AH483" i="1"/>
  <c r="AG483" i="1"/>
  <c r="T483" i="1"/>
  <c r="AF483" i="1" s="1"/>
  <c r="K483" i="1"/>
  <c r="J483" i="1"/>
  <c r="AL482" i="1"/>
  <c r="AK482" i="1"/>
  <c r="AJ482" i="1"/>
  <c r="AI482" i="1"/>
  <c r="AH482" i="1"/>
  <c r="AG482" i="1"/>
  <c r="T482" i="1"/>
  <c r="AF482" i="1" s="1"/>
  <c r="K482" i="1"/>
  <c r="J482" i="1"/>
  <c r="AL481" i="1"/>
  <c r="AK481" i="1"/>
  <c r="AJ481" i="1"/>
  <c r="AI481" i="1"/>
  <c r="AH481" i="1"/>
  <c r="AG481" i="1"/>
  <c r="T481" i="1"/>
  <c r="AF481" i="1" s="1"/>
  <c r="K481" i="1"/>
  <c r="J481" i="1"/>
  <c r="AL480" i="1"/>
  <c r="AK480" i="1"/>
  <c r="AJ480" i="1"/>
  <c r="AI480" i="1"/>
  <c r="AH480" i="1"/>
  <c r="AG480" i="1"/>
  <c r="T480" i="1"/>
  <c r="AF480" i="1" s="1"/>
  <c r="K480" i="1"/>
  <c r="J480" i="1"/>
  <c r="AL479" i="1"/>
  <c r="AK479" i="1"/>
  <c r="AJ479" i="1"/>
  <c r="AI479" i="1"/>
  <c r="AH479" i="1"/>
  <c r="AG479" i="1"/>
  <c r="T479" i="1"/>
  <c r="AF479" i="1" s="1"/>
  <c r="K479" i="1"/>
  <c r="J479" i="1"/>
  <c r="AL478" i="1"/>
  <c r="AK478" i="1"/>
  <c r="AJ478" i="1"/>
  <c r="AI478" i="1"/>
  <c r="AH478" i="1"/>
  <c r="AG478" i="1"/>
  <c r="T478" i="1"/>
  <c r="AF478" i="1" s="1"/>
  <c r="K478" i="1"/>
  <c r="J478" i="1"/>
  <c r="AL477" i="1"/>
  <c r="AK477" i="1"/>
  <c r="AJ477" i="1"/>
  <c r="AI477" i="1"/>
  <c r="AH477" i="1"/>
  <c r="AG477" i="1"/>
  <c r="T477" i="1"/>
  <c r="AF477" i="1" s="1"/>
  <c r="K477" i="1"/>
  <c r="J477" i="1"/>
  <c r="AL476" i="1"/>
  <c r="AK476" i="1"/>
  <c r="AJ476" i="1"/>
  <c r="AI476" i="1"/>
  <c r="AH476" i="1"/>
  <c r="AG476" i="1"/>
  <c r="T476" i="1"/>
  <c r="AF476" i="1" s="1"/>
  <c r="K476" i="1"/>
  <c r="J476" i="1"/>
  <c r="AL475" i="1"/>
  <c r="AK475" i="1"/>
  <c r="AJ475" i="1"/>
  <c r="AI475" i="1"/>
  <c r="AH475" i="1"/>
  <c r="AG475" i="1"/>
  <c r="T475" i="1"/>
  <c r="AF475" i="1" s="1"/>
  <c r="K475" i="1"/>
  <c r="J475" i="1"/>
  <c r="AL474" i="1"/>
  <c r="AK474" i="1"/>
  <c r="AJ474" i="1"/>
  <c r="AI474" i="1"/>
  <c r="AH474" i="1"/>
  <c r="AG474" i="1"/>
  <c r="T474" i="1"/>
  <c r="AF474" i="1" s="1"/>
  <c r="K474" i="1"/>
  <c r="J474" i="1"/>
  <c r="AL473" i="1"/>
  <c r="AK473" i="1"/>
  <c r="AJ473" i="1"/>
  <c r="AI473" i="1"/>
  <c r="AH473" i="1"/>
  <c r="AG473" i="1"/>
  <c r="T473" i="1"/>
  <c r="AF473" i="1" s="1"/>
  <c r="K473" i="1"/>
  <c r="J473" i="1"/>
  <c r="AL472" i="1"/>
  <c r="AK472" i="1"/>
  <c r="AJ472" i="1"/>
  <c r="AI472" i="1"/>
  <c r="AH472" i="1"/>
  <c r="AG472" i="1"/>
  <c r="T472" i="1"/>
  <c r="AF472" i="1" s="1"/>
  <c r="K472" i="1"/>
  <c r="J472" i="1"/>
  <c r="AL471" i="1"/>
  <c r="AK471" i="1"/>
  <c r="AJ471" i="1"/>
  <c r="AI471" i="1"/>
  <c r="AH471" i="1"/>
  <c r="AG471" i="1"/>
  <c r="T471" i="1"/>
  <c r="AF471" i="1" s="1"/>
  <c r="K471" i="1"/>
  <c r="J471" i="1"/>
  <c r="AL470" i="1"/>
  <c r="AK470" i="1"/>
  <c r="AJ470" i="1"/>
  <c r="AI470" i="1"/>
  <c r="AH470" i="1"/>
  <c r="AG470" i="1"/>
  <c r="T470" i="1"/>
  <c r="AF470" i="1" s="1"/>
  <c r="K470" i="1"/>
  <c r="J470" i="1"/>
  <c r="AL469" i="1"/>
  <c r="AK469" i="1"/>
  <c r="AJ469" i="1"/>
  <c r="AI469" i="1"/>
  <c r="AH469" i="1"/>
  <c r="AG469" i="1"/>
  <c r="T469" i="1"/>
  <c r="AF469" i="1" s="1"/>
  <c r="K469" i="1"/>
  <c r="J469" i="1"/>
  <c r="AL468" i="1"/>
  <c r="AK468" i="1"/>
  <c r="AJ468" i="1"/>
  <c r="AI468" i="1"/>
  <c r="AH468" i="1"/>
  <c r="AG468" i="1"/>
  <c r="T468" i="1"/>
  <c r="AF468" i="1" s="1"/>
  <c r="K468" i="1"/>
  <c r="J468" i="1"/>
  <c r="AL467" i="1"/>
  <c r="AK467" i="1"/>
  <c r="AJ467" i="1"/>
  <c r="AI467" i="1"/>
  <c r="AH467" i="1"/>
  <c r="AG467" i="1"/>
  <c r="T467" i="1"/>
  <c r="AF467" i="1" s="1"/>
  <c r="K467" i="1"/>
  <c r="J467" i="1"/>
  <c r="AL466" i="1"/>
  <c r="AK466" i="1"/>
  <c r="AJ466" i="1"/>
  <c r="AI466" i="1"/>
  <c r="AH466" i="1"/>
  <c r="AG466" i="1"/>
  <c r="T466" i="1"/>
  <c r="AF466" i="1" s="1"/>
  <c r="K466" i="1"/>
  <c r="J466" i="1"/>
  <c r="AL465" i="1"/>
  <c r="AK465" i="1"/>
  <c r="AJ465" i="1"/>
  <c r="AI465" i="1"/>
  <c r="AH465" i="1"/>
  <c r="AG465" i="1"/>
  <c r="T465" i="1"/>
  <c r="AF465" i="1" s="1"/>
  <c r="K465" i="1"/>
  <c r="J465" i="1"/>
  <c r="AL464" i="1"/>
  <c r="AK464" i="1"/>
  <c r="AJ464" i="1"/>
  <c r="AI464" i="1"/>
  <c r="AH464" i="1"/>
  <c r="AG464" i="1"/>
  <c r="T464" i="1"/>
  <c r="AF464" i="1" s="1"/>
  <c r="K464" i="1"/>
  <c r="J464" i="1"/>
  <c r="AL463" i="1"/>
  <c r="AK463" i="1"/>
  <c r="AJ463" i="1"/>
  <c r="AI463" i="1"/>
  <c r="AH463" i="1"/>
  <c r="AG463" i="1"/>
  <c r="T463" i="1"/>
  <c r="AF463" i="1" s="1"/>
  <c r="K463" i="1"/>
  <c r="J463" i="1"/>
  <c r="AL462" i="1"/>
  <c r="AK462" i="1"/>
  <c r="AJ462" i="1"/>
  <c r="AI462" i="1"/>
  <c r="AH462" i="1"/>
  <c r="AG462" i="1"/>
  <c r="T462" i="1"/>
  <c r="AF462" i="1" s="1"/>
  <c r="K462" i="1"/>
  <c r="J462" i="1"/>
  <c r="AL461" i="1"/>
  <c r="AK461" i="1"/>
  <c r="AJ461" i="1"/>
  <c r="AI461" i="1"/>
  <c r="AH461" i="1"/>
  <c r="AG461" i="1"/>
  <c r="T461" i="1"/>
  <c r="AF461" i="1" s="1"/>
  <c r="K461" i="1"/>
  <c r="J461" i="1"/>
  <c r="AL460" i="1"/>
  <c r="AK460" i="1"/>
  <c r="AJ460" i="1"/>
  <c r="AI460" i="1"/>
  <c r="AH460" i="1"/>
  <c r="AG460" i="1"/>
  <c r="T460" i="1"/>
  <c r="AF460" i="1" s="1"/>
  <c r="K460" i="1"/>
  <c r="J460" i="1"/>
  <c r="AL459" i="1"/>
  <c r="AK459" i="1"/>
  <c r="AJ459" i="1"/>
  <c r="AI459" i="1"/>
  <c r="AH459" i="1"/>
  <c r="AG459" i="1"/>
  <c r="T459" i="1"/>
  <c r="AF459" i="1" s="1"/>
  <c r="K459" i="1"/>
  <c r="J459" i="1"/>
  <c r="AL458" i="1"/>
  <c r="AK458" i="1"/>
  <c r="AJ458" i="1"/>
  <c r="AI458" i="1"/>
  <c r="AH458" i="1"/>
  <c r="AG458" i="1"/>
  <c r="T458" i="1"/>
  <c r="AF458" i="1" s="1"/>
  <c r="K458" i="1"/>
  <c r="J458" i="1"/>
  <c r="AL457" i="1"/>
  <c r="AK457" i="1"/>
  <c r="AJ457" i="1"/>
  <c r="AI457" i="1"/>
  <c r="AH457" i="1"/>
  <c r="AG457" i="1"/>
  <c r="T457" i="1"/>
  <c r="AF457" i="1" s="1"/>
  <c r="K457" i="1"/>
  <c r="J457" i="1"/>
  <c r="AL456" i="1"/>
  <c r="AK456" i="1"/>
  <c r="AJ456" i="1"/>
  <c r="AI456" i="1"/>
  <c r="AH456" i="1"/>
  <c r="AG456" i="1"/>
  <c r="T456" i="1"/>
  <c r="AF456" i="1" s="1"/>
  <c r="K456" i="1"/>
  <c r="J456" i="1"/>
  <c r="AL455" i="1"/>
  <c r="AK455" i="1"/>
  <c r="AJ455" i="1"/>
  <c r="AI455" i="1"/>
  <c r="AH455" i="1"/>
  <c r="AG455" i="1"/>
  <c r="T455" i="1"/>
  <c r="AF455" i="1" s="1"/>
  <c r="K455" i="1"/>
  <c r="J455" i="1"/>
  <c r="AL454" i="1"/>
  <c r="AK454" i="1"/>
  <c r="AJ454" i="1"/>
  <c r="AI454" i="1"/>
  <c r="AH454" i="1"/>
  <c r="AG454" i="1"/>
  <c r="T454" i="1"/>
  <c r="AF454" i="1" s="1"/>
  <c r="K454" i="1"/>
  <c r="J454" i="1"/>
  <c r="AL453" i="1"/>
  <c r="AK453" i="1"/>
  <c r="AJ453" i="1"/>
  <c r="AI453" i="1"/>
  <c r="AH453" i="1"/>
  <c r="AG453" i="1"/>
  <c r="T453" i="1"/>
  <c r="AF453" i="1" s="1"/>
  <c r="K453" i="1"/>
  <c r="J453" i="1"/>
  <c r="AL452" i="1"/>
  <c r="AK452" i="1"/>
  <c r="AJ452" i="1"/>
  <c r="AI452" i="1"/>
  <c r="AH452" i="1"/>
  <c r="AG452" i="1"/>
  <c r="T452" i="1"/>
  <c r="AF452" i="1" s="1"/>
  <c r="K452" i="1"/>
  <c r="J452" i="1"/>
  <c r="AL451" i="1"/>
  <c r="AK451" i="1"/>
  <c r="AJ451" i="1"/>
  <c r="AI451" i="1"/>
  <c r="AH451" i="1"/>
  <c r="AG451" i="1"/>
  <c r="T451" i="1"/>
  <c r="AF451" i="1" s="1"/>
  <c r="K451" i="1"/>
  <c r="J451" i="1"/>
  <c r="AL450" i="1"/>
  <c r="AK450" i="1"/>
  <c r="AJ450" i="1"/>
  <c r="AI450" i="1"/>
  <c r="AH450" i="1"/>
  <c r="AG450" i="1"/>
  <c r="T450" i="1"/>
  <c r="AF450" i="1" s="1"/>
  <c r="K450" i="1"/>
  <c r="J450" i="1"/>
  <c r="AL449" i="1"/>
  <c r="AK449" i="1"/>
  <c r="AJ449" i="1"/>
  <c r="AI449" i="1"/>
  <c r="AH449" i="1"/>
  <c r="AG449" i="1"/>
  <c r="T449" i="1"/>
  <c r="AF449" i="1" s="1"/>
  <c r="K449" i="1"/>
  <c r="J449" i="1"/>
  <c r="AL448" i="1"/>
  <c r="AK448" i="1"/>
  <c r="AJ448" i="1"/>
  <c r="AI448" i="1"/>
  <c r="AH448" i="1"/>
  <c r="AG448" i="1"/>
  <c r="T448" i="1"/>
  <c r="AF448" i="1" s="1"/>
  <c r="K448" i="1"/>
  <c r="J448" i="1"/>
  <c r="AL447" i="1"/>
  <c r="AK447" i="1"/>
  <c r="AJ447" i="1"/>
  <c r="AI447" i="1"/>
  <c r="AH447" i="1"/>
  <c r="AG447" i="1"/>
  <c r="T447" i="1"/>
  <c r="AF447" i="1" s="1"/>
  <c r="K447" i="1"/>
  <c r="J447" i="1"/>
  <c r="AL446" i="1"/>
  <c r="AK446" i="1"/>
  <c r="AJ446" i="1"/>
  <c r="AI446" i="1"/>
  <c r="AH446" i="1"/>
  <c r="AG446" i="1"/>
  <c r="T446" i="1"/>
  <c r="AF446" i="1" s="1"/>
  <c r="K446" i="1"/>
  <c r="J446" i="1"/>
  <c r="AL445" i="1"/>
  <c r="AK445" i="1"/>
  <c r="AJ445" i="1"/>
  <c r="AI445" i="1"/>
  <c r="AH445" i="1"/>
  <c r="AG445" i="1"/>
  <c r="T445" i="1"/>
  <c r="AF445" i="1" s="1"/>
  <c r="K445" i="1"/>
  <c r="J445" i="1"/>
  <c r="AL444" i="1"/>
  <c r="AK444" i="1"/>
  <c r="AJ444" i="1"/>
  <c r="AI444" i="1"/>
  <c r="AH444" i="1"/>
  <c r="AG444" i="1"/>
  <c r="T444" i="1"/>
  <c r="AF444" i="1" s="1"/>
  <c r="K444" i="1"/>
  <c r="J444" i="1"/>
  <c r="AL443" i="1"/>
  <c r="AK443" i="1"/>
  <c r="AJ443" i="1"/>
  <c r="AI443" i="1"/>
  <c r="AH443" i="1"/>
  <c r="AG443" i="1"/>
  <c r="T443" i="1"/>
  <c r="AF443" i="1" s="1"/>
  <c r="K443" i="1"/>
  <c r="J443" i="1"/>
  <c r="AL442" i="1"/>
  <c r="AK442" i="1"/>
  <c r="AJ442" i="1"/>
  <c r="AI442" i="1"/>
  <c r="AH442" i="1"/>
  <c r="AG442" i="1"/>
  <c r="T442" i="1"/>
  <c r="AF442" i="1" s="1"/>
  <c r="K442" i="1"/>
  <c r="J442" i="1"/>
  <c r="AL441" i="1"/>
  <c r="AK441" i="1"/>
  <c r="AJ441" i="1"/>
  <c r="AI441" i="1"/>
  <c r="AH441" i="1"/>
  <c r="AG441" i="1"/>
  <c r="T441" i="1"/>
  <c r="AF441" i="1" s="1"/>
  <c r="K441" i="1"/>
  <c r="J441" i="1"/>
  <c r="AL440" i="1"/>
  <c r="AK440" i="1"/>
  <c r="AJ440" i="1"/>
  <c r="AI440" i="1"/>
  <c r="AH440" i="1"/>
  <c r="AG440" i="1"/>
  <c r="T440" i="1"/>
  <c r="AF440" i="1" s="1"/>
  <c r="K440" i="1"/>
  <c r="J440" i="1"/>
  <c r="AL439" i="1"/>
  <c r="AK439" i="1"/>
  <c r="AJ439" i="1"/>
  <c r="AI439" i="1"/>
  <c r="AH439" i="1"/>
  <c r="AG439" i="1"/>
  <c r="T439" i="1"/>
  <c r="AF439" i="1" s="1"/>
  <c r="K439" i="1"/>
  <c r="J439" i="1"/>
  <c r="AL438" i="1"/>
  <c r="AK438" i="1"/>
  <c r="AJ438" i="1"/>
  <c r="AI438" i="1"/>
  <c r="AH438" i="1"/>
  <c r="AG438" i="1"/>
  <c r="T438" i="1"/>
  <c r="AF438" i="1" s="1"/>
  <c r="K438" i="1"/>
  <c r="J438" i="1"/>
  <c r="AL437" i="1"/>
  <c r="AK437" i="1"/>
  <c r="AJ437" i="1"/>
  <c r="AI437" i="1"/>
  <c r="AH437" i="1"/>
  <c r="AG437" i="1"/>
  <c r="T437" i="1"/>
  <c r="AF437" i="1" s="1"/>
  <c r="K437" i="1"/>
  <c r="J437" i="1"/>
  <c r="AL436" i="1"/>
  <c r="AK436" i="1"/>
  <c r="AJ436" i="1"/>
  <c r="AI436" i="1"/>
  <c r="AH436" i="1"/>
  <c r="AG436" i="1"/>
  <c r="T436" i="1"/>
  <c r="AF436" i="1" s="1"/>
  <c r="K436" i="1"/>
  <c r="J436" i="1"/>
  <c r="AL435" i="1"/>
  <c r="AK435" i="1"/>
  <c r="AJ435" i="1"/>
  <c r="AI435" i="1"/>
  <c r="AH435" i="1"/>
  <c r="AG435" i="1"/>
  <c r="T435" i="1"/>
  <c r="AF435" i="1" s="1"/>
  <c r="K435" i="1"/>
  <c r="J435" i="1"/>
  <c r="AL434" i="1"/>
  <c r="AK434" i="1"/>
  <c r="AJ434" i="1"/>
  <c r="AI434" i="1"/>
  <c r="AH434" i="1"/>
  <c r="AG434" i="1"/>
  <c r="T434" i="1"/>
  <c r="AF434" i="1" s="1"/>
  <c r="K434" i="1"/>
  <c r="J434" i="1"/>
  <c r="AL433" i="1"/>
  <c r="AK433" i="1"/>
  <c r="AJ433" i="1"/>
  <c r="AI433" i="1"/>
  <c r="AH433" i="1"/>
  <c r="AG433" i="1"/>
  <c r="T433" i="1"/>
  <c r="AF433" i="1" s="1"/>
  <c r="K433" i="1"/>
  <c r="J433" i="1"/>
  <c r="AL432" i="1"/>
  <c r="AK432" i="1"/>
  <c r="AJ432" i="1"/>
  <c r="AI432" i="1"/>
  <c r="AH432" i="1"/>
  <c r="AG432" i="1"/>
  <c r="T432" i="1"/>
  <c r="AF432" i="1" s="1"/>
  <c r="K432" i="1"/>
  <c r="J432" i="1"/>
  <c r="AL431" i="1"/>
  <c r="AK431" i="1"/>
  <c r="AJ431" i="1"/>
  <c r="AI431" i="1"/>
  <c r="AH431" i="1"/>
  <c r="AG431" i="1"/>
  <c r="T431" i="1"/>
  <c r="AF431" i="1" s="1"/>
  <c r="K431" i="1"/>
  <c r="J431" i="1"/>
  <c r="AL430" i="1"/>
  <c r="AK430" i="1"/>
  <c r="AJ430" i="1"/>
  <c r="AI430" i="1"/>
  <c r="AH430" i="1"/>
  <c r="AG430" i="1"/>
  <c r="T430" i="1"/>
  <c r="AF430" i="1" s="1"/>
  <c r="K430" i="1"/>
  <c r="J430" i="1"/>
  <c r="AL429" i="1"/>
  <c r="AK429" i="1"/>
  <c r="AJ429" i="1"/>
  <c r="AI429" i="1"/>
  <c r="AH429" i="1"/>
  <c r="AG429" i="1"/>
  <c r="T429" i="1"/>
  <c r="AF429" i="1" s="1"/>
  <c r="K429" i="1"/>
  <c r="J429" i="1"/>
  <c r="AL428" i="1"/>
  <c r="AK428" i="1"/>
  <c r="AJ428" i="1"/>
  <c r="AI428" i="1"/>
  <c r="AH428" i="1"/>
  <c r="AG428" i="1"/>
  <c r="T428" i="1"/>
  <c r="AF428" i="1" s="1"/>
  <c r="K428" i="1"/>
  <c r="J428" i="1"/>
  <c r="AL427" i="1"/>
  <c r="AK427" i="1"/>
  <c r="AJ427" i="1"/>
  <c r="AI427" i="1"/>
  <c r="AH427" i="1"/>
  <c r="AG427" i="1"/>
  <c r="T427" i="1"/>
  <c r="AF427" i="1" s="1"/>
  <c r="K427" i="1"/>
  <c r="J427" i="1"/>
  <c r="AL426" i="1"/>
  <c r="AK426" i="1"/>
  <c r="AJ426" i="1"/>
  <c r="AI426" i="1"/>
  <c r="AH426" i="1"/>
  <c r="AG426" i="1"/>
  <c r="T426" i="1"/>
  <c r="AF426" i="1" s="1"/>
  <c r="K426" i="1"/>
  <c r="J426" i="1"/>
  <c r="AL425" i="1"/>
  <c r="AK425" i="1"/>
  <c r="AJ425" i="1"/>
  <c r="AI425" i="1"/>
  <c r="AH425" i="1"/>
  <c r="AG425" i="1"/>
  <c r="T425" i="1"/>
  <c r="AF425" i="1" s="1"/>
  <c r="K425" i="1"/>
  <c r="J425" i="1"/>
  <c r="AL424" i="1"/>
  <c r="AK424" i="1"/>
  <c r="AJ424" i="1"/>
  <c r="AI424" i="1"/>
  <c r="AH424" i="1"/>
  <c r="AG424" i="1"/>
  <c r="T424" i="1"/>
  <c r="AF424" i="1" s="1"/>
  <c r="K424" i="1"/>
  <c r="J424" i="1"/>
  <c r="AL423" i="1"/>
  <c r="AK423" i="1"/>
  <c r="AJ423" i="1"/>
  <c r="AI423" i="1"/>
  <c r="AH423" i="1"/>
  <c r="AG423" i="1"/>
  <c r="T423" i="1"/>
  <c r="AF423" i="1" s="1"/>
  <c r="K423" i="1"/>
  <c r="J423" i="1"/>
  <c r="AL422" i="1"/>
  <c r="AK422" i="1"/>
  <c r="AJ422" i="1"/>
  <c r="AI422" i="1"/>
  <c r="AH422" i="1"/>
  <c r="AG422" i="1"/>
  <c r="T422" i="1"/>
  <c r="AF422" i="1" s="1"/>
  <c r="K422" i="1"/>
  <c r="J422" i="1"/>
  <c r="AL421" i="1"/>
  <c r="AK421" i="1"/>
  <c r="AJ421" i="1"/>
  <c r="AI421" i="1"/>
  <c r="AH421" i="1"/>
  <c r="AG421" i="1"/>
  <c r="T421" i="1"/>
  <c r="AF421" i="1" s="1"/>
  <c r="K421" i="1"/>
  <c r="J421" i="1"/>
  <c r="AL420" i="1"/>
  <c r="AK420" i="1"/>
  <c r="AJ420" i="1"/>
  <c r="AI420" i="1"/>
  <c r="AH420" i="1"/>
  <c r="AG420" i="1"/>
  <c r="T420" i="1"/>
  <c r="AF420" i="1" s="1"/>
  <c r="K420" i="1"/>
  <c r="J420" i="1"/>
  <c r="AL419" i="1"/>
  <c r="AK419" i="1"/>
  <c r="AJ419" i="1"/>
  <c r="AI419" i="1"/>
  <c r="AH419" i="1"/>
  <c r="AG419" i="1"/>
  <c r="T419" i="1"/>
  <c r="AF419" i="1" s="1"/>
  <c r="K419" i="1"/>
  <c r="J419" i="1"/>
  <c r="AL418" i="1"/>
  <c r="AK418" i="1"/>
  <c r="AJ418" i="1"/>
  <c r="AI418" i="1"/>
  <c r="AH418" i="1"/>
  <c r="AG418" i="1"/>
  <c r="T418" i="1"/>
  <c r="AF418" i="1" s="1"/>
  <c r="K418" i="1"/>
  <c r="J418" i="1"/>
  <c r="AL417" i="1"/>
  <c r="AK417" i="1"/>
  <c r="AJ417" i="1"/>
  <c r="AI417" i="1"/>
  <c r="AH417" i="1"/>
  <c r="AG417" i="1"/>
  <c r="T417" i="1"/>
  <c r="AF417" i="1" s="1"/>
  <c r="K417" i="1"/>
  <c r="J417" i="1"/>
  <c r="AL416" i="1"/>
  <c r="AK416" i="1"/>
  <c r="AJ416" i="1"/>
  <c r="AI416" i="1"/>
  <c r="AH416" i="1"/>
  <c r="AG416" i="1"/>
  <c r="T416" i="1"/>
  <c r="AF416" i="1" s="1"/>
  <c r="K416" i="1"/>
  <c r="J416" i="1"/>
  <c r="AL415" i="1"/>
  <c r="AK415" i="1"/>
  <c r="AJ415" i="1"/>
  <c r="AI415" i="1"/>
  <c r="AH415" i="1"/>
  <c r="AG415" i="1"/>
  <c r="T415" i="1"/>
  <c r="AF415" i="1" s="1"/>
  <c r="K415" i="1"/>
  <c r="J415" i="1"/>
  <c r="AL414" i="1"/>
  <c r="AK414" i="1"/>
  <c r="AJ414" i="1"/>
  <c r="AI414" i="1"/>
  <c r="AH414" i="1"/>
  <c r="AG414" i="1"/>
  <c r="T414" i="1"/>
  <c r="AF414" i="1" s="1"/>
  <c r="K414" i="1"/>
  <c r="J414" i="1"/>
  <c r="AL413" i="1"/>
  <c r="AK413" i="1"/>
  <c r="AJ413" i="1"/>
  <c r="AI413" i="1"/>
  <c r="AH413" i="1"/>
  <c r="AG413" i="1"/>
  <c r="T413" i="1"/>
  <c r="AF413" i="1" s="1"/>
  <c r="K413" i="1"/>
  <c r="J413" i="1"/>
  <c r="AL412" i="1"/>
  <c r="AK412" i="1"/>
  <c r="AJ412" i="1"/>
  <c r="AI412" i="1"/>
  <c r="AH412" i="1"/>
  <c r="AG412" i="1"/>
  <c r="T412" i="1"/>
  <c r="AF412" i="1" s="1"/>
  <c r="K412" i="1"/>
  <c r="J412" i="1"/>
  <c r="AL411" i="1"/>
  <c r="AK411" i="1"/>
  <c r="AJ411" i="1"/>
  <c r="AI411" i="1"/>
  <c r="AH411" i="1"/>
  <c r="AG411" i="1"/>
  <c r="T411" i="1"/>
  <c r="AF411" i="1" s="1"/>
  <c r="K411" i="1"/>
  <c r="J411" i="1"/>
  <c r="AL410" i="1"/>
  <c r="AK410" i="1"/>
  <c r="AJ410" i="1"/>
  <c r="AI410" i="1"/>
  <c r="AH410" i="1"/>
  <c r="AG410" i="1"/>
  <c r="T410" i="1"/>
  <c r="AF410" i="1" s="1"/>
  <c r="K410" i="1"/>
  <c r="J410" i="1"/>
  <c r="AL409" i="1"/>
  <c r="AK409" i="1"/>
  <c r="AJ409" i="1"/>
  <c r="AI409" i="1"/>
  <c r="AH409" i="1"/>
  <c r="AG409" i="1"/>
  <c r="T409" i="1"/>
  <c r="AF409" i="1" s="1"/>
  <c r="K409" i="1"/>
  <c r="J409" i="1"/>
  <c r="AL408" i="1"/>
  <c r="AK408" i="1"/>
  <c r="AJ408" i="1"/>
  <c r="AI408" i="1"/>
  <c r="AH408" i="1"/>
  <c r="AG408" i="1"/>
  <c r="T408" i="1"/>
  <c r="AF408" i="1" s="1"/>
  <c r="K408" i="1"/>
  <c r="J408" i="1"/>
  <c r="AL407" i="1"/>
  <c r="AK407" i="1"/>
  <c r="AJ407" i="1"/>
  <c r="AI407" i="1"/>
  <c r="AH407" i="1"/>
  <c r="AG407" i="1"/>
  <c r="T407" i="1"/>
  <c r="AF407" i="1" s="1"/>
  <c r="K407" i="1"/>
  <c r="J407" i="1"/>
  <c r="AL406" i="1"/>
  <c r="AK406" i="1"/>
  <c r="AJ406" i="1"/>
  <c r="AI406" i="1"/>
  <c r="AH406" i="1"/>
  <c r="AG406" i="1"/>
  <c r="T406" i="1"/>
  <c r="AF406" i="1" s="1"/>
  <c r="K406" i="1"/>
  <c r="J406" i="1"/>
  <c r="AL405" i="1"/>
  <c r="AK405" i="1"/>
  <c r="AJ405" i="1"/>
  <c r="AI405" i="1"/>
  <c r="AH405" i="1"/>
  <c r="AG405" i="1"/>
  <c r="T405" i="1"/>
  <c r="AF405" i="1" s="1"/>
  <c r="K405" i="1"/>
  <c r="J405" i="1"/>
  <c r="AL404" i="1"/>
  <c r="AK404" i="1"/>
  <c r="AJ404" i="1"/>
  <c r="AI404" i="1"/>
  <c r="AH404" i="1"/>
  <c r="AG404" i="1"/>
  <c r="T404" i="1"/>
  <c r="AF404" i="1" s="1"/>
  <c r="K404" i="1"/>
  <c r="J404" i="1"/>
  <c r="AL403" i="1"/>
  <c r="AK403" i="1"/>
  <c r="AJ403" i="1"/>
  <c r="AI403" i="1"/>
  <c r="AH403" i="1"/>
  <c r="AG403" i="1"/>
  <c r="T403" i="1"/>
  <c r="AF403" i="1" s="1"/>
  <c r="K403" i="1"/>
  <c r="J403" i="1"/>
  <c r="AL402" i="1"/>
  <c r="AK402" i="1"/>
  <c r="AJ402" i="1"/>
  <c r="AI402" i="1"/>
  <c r="AH402" i="1"/>
  <c r="AG402" i="1"/>
  <c r="T402" i="1"/>
  <c r="AF402" i="1" s="1"/>
  <c r="K402" i="1"/>
  <c r="J402" i="1"/>
  <c r="AL401" i="1"/>
  <c r="AK401" i="1"/>
  <c r="AJ401" i="1"/>
  <c r="AI401" i="1"/>
  <c r="AH401" i="1"/>
  <c r="AG401" i="1"/>
  <c r="T401" i="1"/>
  <c r="AF401" i="1" s="1"/>
  <c r="K401" i="1"/>
  <c r="J401" i="1"/>
  <c r="AL400" i="1"/>
  <c r="AK400" i="1"/>
  <c r="AJ400" i="1"/>
  <c r="AI400" i="1"/>
  <c r="AH400" i="1"/>
  <c r="AG400" i="1"/>
  <c r="T400" i="1"/>
  <c r="AF400" i="1" s="1"/>
  <c r="K400" i="1"/>
  <c r="J400" i="1"/>
  <c r="AL399" i="1"/>
  <c r="AK399" i="1"/>
  <c r="AJ399" i="1"/>
  <c r="AI399" i="1"/>
  <c r="AH399" i="1"/>
  <c r="AG399" i="1"/>
  <c r="T399" i="1"/>
  <c r="AF399" i="1" s="1"/>
  <c r="K399" i="1"/>
  <c r="J399" i="1"/>
  <c r="AL398" i="1"/>
  <c r="AK398" i="1"/>
  <c r="AJ398" i="1"/>
  <c r="AI398" i="1"/>
  <c r="AH398" i="1"/>
  <c r="AG398" i="1"/>
  <c r="T398" i="1"/>
  <c r="AF398" i="1" s="1"/>
  <c r="K398" i="1"/>
  <c r="J398" i="1"/>
  <c r="AL397" i="1"/>
  <c r="AK397" i="1"/>
  <c r="AJ397" i="1"/>
  <c r="AI397" i="1"/>
  <c r="AH397" i="1"/>
  <c r="AG397" i="1"/>
  <c r="T397" i="1"/>
  <c r="AF397" i="1" s="1"/>
  <c r="K397" i="1"/>
  <c r="J397" i="1"/>
  <c r="AL396" i="1"/>
  <c r="AK396" i="1"/>
  <c r="AJ396" i="1"/>
  <c r="AI396" i="1"/>
  <c r="AH396" i="1"/>
  <c r="AG396" i="1"/>
  <c r="T396" i="1"/>
  <c r="AF396" i="1" s="1"/>
  <c r="K396" i="1"/>
  <c r="J396" i="1"/>
  <c r="AL395" i="1"/>
  <c r="AK395" i="1"/>
  <c r="AJ395" i="1"/>
  <c r="AI395" i="1"/>
  <c r="AH395" i="1"/>
  <c r="AG395" i="1"/>
  <c r="AF395" i="1"/>
  <c r="K395" i="1"/>
  <c r="J395" i="1"/>
  <c r="AL394" i="1"/>
  <c r="AK394" i="1"/>
  <c r="AJ394" i="1"/>
  <c r="AI394" i="1"/>
  <c r="AH394" i="1"/>
  <c r="AG394" i="1"/>
  <c r="AF394" i="1"/>
  <c r="K394" i="1"/>
  <c r="J394" i="1"/>
  <c r="AL393" i="1"/>
  <c r="AK393" i="1"/>
  <c r="AJ393" i="1"/>
  <c r="AI393" i="1"/>
  <c r="AH393" i="1"/>
  <c r="AG393" i="1"/>
  <c r="AF393" i="1"/>
  <c r="K393" i="1"/>
  <c r="J393" i="1"/>
  <c r="AL392" i="1"/>
  <c r="AK392" i="1"/>
  <c r="AJ392" i="1"/>
  <c r="AI392" i="1"/>
  <c r="AH392" i="1"/>
  <c r="AG392" i="1"/>
  <c r="AF392" i="1"/>
  <c r="K392" i="1"/>
  <c r="J392" i="1"/>
  <c r="AL391" i="1"/>
  <c r="AK391" i="1"/>
  <c r="AJ391" i="1"/>
  <c r="AI391" i="1"/>
  <c r="AH391" i="1"/>
  <c r="AG391" i="1"/>
  <c r="AF391" i="1"/>
  <c r="K391" i="1"/>
  <c r="J391" i="1"/>
  <c r="AL390" i="1"/>
  <c r="AK390" i="1"/>
  <c r="AJ390" i="1"/>
  <c r="AI390" i="1"/>
  <c r="AH390" i="1"/>
  <c r="AG390" i="1"/>
  <c r="T390" i="1"/>
  <c r="AF390" i="1" s="1"/>
  <c r="K390" i="1"/>
  <c r="J390" i="1"/>
  <c r="AL389" i="1"/>
  <c r="AK389" i="1"/>
  <c r="AJ389" i="1"/>
  <c r="AI389" i="1"/>
  <c r="AH389" i="1"/>
  <c r="AG389" i="1"/>
  <c r="T389" i="1"/>
  <c r="AF389" i="1" s="1"/>
  <c r="K389" i="1"/>
  <c r="J389" i="1"/>
  <c r="AL388" i="1"/>
  <c r="AK388" i="1"/>
  <c r="AJ388" i="1"/>
  <c r="AI388" i="1"/>
  <c r="AH388" i="1"/>
  <c r="AG388" i="1"/>
  <c r="T388" i="1"/>
  <c r="AF388" i="1" s="1"/>
  <c r="K388" i="1"/>
  <c r="J388" i="1"/>
  <c r="AL387" i="1"/>
  <c r="AK387" i="1"/>
  <c r="AJ387" i="1"/>
  <c r="AI387" i="1"/>
  <c r="AH387" i="1"/>
  <c r="AG387" i="1"/>
  <c r="T387" i="1"/>
  <c r="AF387" i="1" s="1"/>
  <c r="K387" i="1"/>
  <c r="J387" i="1"/>
  <c r="AL386" i="1"/>
  <c r="AK386" i="1"/>
  <c r="AJ386" i="1"/>
  <c r="AI386" i="1"/>
  <c r="AH386" i="1"/>
  <c r="AG386" i="1"/>
  <c r="T386" i="1"/>
  <c r="AF386" i="1" s="1"/>
  <c r="K386" i="1"/>
  <c r="J386" i="1"/>
  <c r="AL385" i="1"/>
  <c r="AK385" i="1"/>
  <c r="AJ385" i="1"/>
  <c r="AI385" i="1"/>
  <c r="AH385" i="1"/>
  <c r="AG385" i="1"/>
  <c r="T385" i="1"/>
  <c r="AF385" i="1" s="1"/>
  <c r="K385" i="1"/>
  <c r="J385" i="1"/>
  <c r="AL384" i="1"/>
  <c r="AK384" i="1"/>
  <c r="AJ384" i="1"/>
  <c r="AI384" i="1"/>
  <c r="AH384" i="1"/>
  <c r="AG384" i="1"/>
  <c r="T384" i="1"/>
  <c r="AF384" i="1" s="1"/>
  <c r="K384" i="1"/>
  <c r="J384" i="1"/>
  <c r="AL383" i="1"/>
  <c r="AK383" i="1"/>
  <c r="AJ383" i="1"/>
  <c r="AI383" i="1"/>
  <c r="AH383" i="1"/>
  <c r="AG383" i="1"/>
  <c r="T383" i="1"/>
  <c r="AF383" i="1" s="1"/>
  <c r="K383" i="1"/>
  <c r="J383" i="1"/>
  <c r="AL382" i="1"/>
  <c r="AK382" i="1"/>
  <c r="AJ382" i="1"/>
  <c r="AI382" i="1"/>
  <c r="AH382" i="1"/>
  <c r="AG382" i="1"/>
  <c r="T382" i="1"/>
  <c r="AF382" i="1" s="1"/>
  <c r="K382" i="1"/>
  <c r="J382" i="1"/>
  <c r="AL381" i="1"/>
  <c r="AK381" i="1"/>
  <c r="AJ381" i="1"/>
  <c r="AI381" i="1"/>
  <c r="AH381" i="1"/>
  <c r="AG381" i="1"/>
  <c r="T381" i="1"/>
  <c r="AF381" i="1" s="1"/>
  <c r="K381" i="1"/>
  <c r="J381" i="1"/>
  <c r="AL380" i="1"/>
  <c r="AK380" i="1"/>
  <c r="AJ380" i="1"/>
  <c r="AI380" i="1"/>
  <c r="AH380" i="1"/>
  <c r="AG380" i="1"/>
  <c r="T380" i="1"/>
  <c r="AF380" i="1" s="1"/>
  <c r="K380" i="1"/>
  <c r="J380" i="1"/>
  <c r="AL379" i="1"/>
  <c r="AK379" i="1"/>
  <c r="AJ379" i="1"/>
  <c r="AI379" i="1"/>
  <c r="AH379" i="1"/>
  <c r="T379" i="1"/>
  <c r="AF379" i="1" s="1"/>
  <c r="K379" i="1"/>
  <c r="J379" i="1"/>
  <c r="AL378" i="1"/>
  <c r="AK378" i="1"/>
  <c r="AJ378" i="1"/>
  <c r="AI378" i="1"/>
  <c r="AH378" i="1"/>
  <c r="AG378" i="1"/>
  <c r="T378" i="1"/>
  <c r="AF378" i="1" s="1"/>
  <c r="K378" i="1"/>
  <c r="J378" i="1"/>
  <c r="AL377" i="1"/>
  <c r="AK377" i="1"/>
  <c r="AJ377" i="1"/>
  <c r="AI377" i="1"/>
  <c r="AH377" i="1"/>
  <c r="AG377" i="1"/>
  <c r="T377" i="1"/>
  <c r="AF377" i="1" s="1"/>
  <c r="K377" i="1"/>
  <c r="J377" i="1"/>
  <c r="AL376" i="1"/>
  <c r="AK376" i="1"/>
  <c r="AJ376" i="1"/>
  <c r="AI376" i="1"/>
  <c r="AH376" i="1"/>
  <c r="AG376" i="1"/>
  <c r="T376" i="1"/>
  <c r="AF376" i="1" s="1"/>
  <c r="K376" i="1"/>
  <c r="J376" i="1"/>
  <c r="AL375" i="1"/>
  <c r="AK375" i="1"/>
  <c r="AJ375" i="1"/>
  <c r="AI375" i="1"/>
  <c r="AH375" i="1"/>
  <c r="AG375" i="1"/>
  <c r="T375" i="1"/>
  <c r="AF375" i="1" s="1"/>
  <c r="K375" i="1"/>
  <c r="J375" i="1"/>
  <c r="AL374" i="1"/>
  <c r="AK374" i="1"/>
  <c r="AJ374" i="1"/>
  <c r="AI374" i="1"/>
  <c r="AH374" i="1"/>
  <c r="AG374" i="1"/>
  <c r="T374" i="1"/>
  <c r="AF374" i="1" s="1"/>
  <c r="K374" i="1"/>
  <c r="J374" i="1"/>
  <c r="AL373" i="1"/>
  <c r="AK373" i="1"/>
  <c r="AJ373" i="1"/>
  <c r="AI373" i="1"/>
  <c r="AH373" i="1"/>
  <c r="AG373" i="1"/>
  <c r="T373" i="1"/>
  <c r="AF373" i="1" s="1"/>
  <c r="K373" i="1"/>
  <c r="J373" i="1"/>
  <c r="AL372" i="1"/>
  <c r="AK372" i="1"/>
  <c r="AJ372" i="1"/>
  <c r="AI372" i="1"/>
  <c r="AH372" i="1"/>
  <c r="T372" i="1"/>
  <c r="AF372" i="1" s="1"/>
  <c r="K372" i="1"/>
  <c r="J372" i="1"/>
  <c r="AL371" i="1"/>
  <c r="AK371" i="1"/>
  <c r="AJ371" i="1"/>
  <c r="AI371" i="1"/>
  <c r="AH371" i="1"/>
  <c r="AG371" i="1"/>
  <c r="T371" i="1"/>
  <c r="AF371" i="1" s="1"/>
  <c r="K371" i="1"/>
  <c r="J371" i="1"/>
  <c r="AL370" i="1"/>
  <c r="AK370" i="1"/>
  <c r="AJ370" i="1"/>
  <c r="AI370" i="1"/>
  <c r="AH370" i="1"/>
  <c r="AG370" i="1"/>
  <c r="T370" i="1"/>
  <c r="AF370" i="1" s="1"/>
  <c r="K370" i="1"/>
  <c r="J370" i="1"/>
  <c r="AL369" i="1"/>
  <c r="AK369" i="1"/>
  <c r="AJ369" i="1"/>
  <c r="AI369" i="1"/>
  <c r="AH369" i="1"/>
  <c r="AG369" i="1"/>
  <c r="T369" i="1"/>
  <c r="AF369" i="1" s="1"/>
  <c r="K369" i="1"/>
  <c r="J369" i="1"/>
  <c r="AL368" i="1"/>
  <c r="AK368" i="1"/>
  <c r="AJ368" i="1"/>
  <c r="AI368" i="1"/>
  <c r="AH368" i="1"/>
  <c r="AG368" i="1"/>
  <c r="T368" i="1"/>
  <c r="AF368" i="1" s="1"/>
  <c r="K368" i="1"/>
  <c r="J368" i="1"/>
  <c r="AL367" i="1"/>
  <c r="AK367" i="1"/>
  <c r="AJ367" i="1"/>
  <c r="AI367" i="1"/>
  <c r="AH367" i="1"/>
  <c r="AG367" i="1"/>
  <c r="U367" i="1"/>
  <c r="T367" i="1"/>
  <c r="K367" i="1"/>
  <c r="J367" i="1"/>
  <c r="AL366" i="1"/>
  <c r="AK366" i="1"/>
  <c r="AJ366" i="1"/>
  <c r="AI366" i="1"/>
  <c r="AH366" i="1"/>
  <c r="AG366" i="1"/>
  <c r="T366" i="1"/>
  <c r="AF366" i="1" s="1"/>
  <c r="K366" i="1"/>
  <c r="J366" i="1"/>
  <c r="AL365" i="1"/>
  <c r="AK365" i="1"/>
  <c r="AJ365" i="1"/>
  <c r="AI365" i="1"/>
  <c r="AH365" i="1"/>
  <c r="AG365" i="1"/>
  <c r="T365" i="1"/>
  <c r="AF365" i="1" s="1"/>
  <c r="K365" i="1"/>
  <c r="J365" i="1"/>
  <c r="AL364" i="1"/>
  <c r="AK364" i="1"/>
  <c r="AJ364" i="1"/>
  <c r="AI364" i="1"/>
  <c r="AH364" i="1"/>
  <c r="AG364" i="1"/>
  <c r="T364" i="1"/>
  <c r="AF364" i="1" s="1"/>
  <c r="K364" i="1"/>
  <c r="J364" i="1"/>
  <c r="AL363" i="1"/>
  <c r="AK363" i="1"/>
  <c r="AJ363" i="1"/>
  <c r="AI363" i="1"/>
  <c r="AH363" i="1"/>
  <c r="AG363" i="1"/>
  <c r="T363" i="1"/>
  <c r="AF363" i="1" s="1"/>
  <c r="K363" i="1"/>
  <c r="J363" i="1"/>
  <c r="AL362" i="1"/>
  <c r="AK362" i="1"/>
  <c r="AJ362" i="1"/>
  <c r="AI362" i="1"/>
  <c r="AH362" i="1"/>
  <c r="AG362" i="1"/>
  <c r="T362" i="1"/>
  <c r="AF362" i="1" s="1"/>
  <c r="K362" i="1"/>
  <c r="J362" i="1"/>
  <c r="AL361" i="1"/>
  <c r="AK361" i="1"/>
  <c r="AJ361" i="1"/>
  <c r="AI361" i="1"/>
  <c r="AH361" i="1"/>
  <c r="AG361" i="1"/>
  <c r="T361" i="1"/>
  <c r="AF361" i="1" s="1"/>
  <c r="K361" i="1"/>
  <c r="J361" i="1"/>
  <c r="AL360" i="1"/>
  <c r="AK360" i="1"/>
  <c r="AJ360" i="1"/>
  <c r="AI360" i="1"/>
  <c r="AH360" i="1"/>
  <c r="AG360" i="1"/>
  <c r="T360" i="1"/>
  <c r="AF360" i="1" s="1"/>
  <c r="K360" i="1"/>
  <c r="J360" i="1"/>
  <c r="AL359" i="1"/>
  <c r="AK359" i="1"/>
  <c r="AJ359" i="1"/>
  <c r="AI359" i="1"/>
  <c r="AH359" i="1"/>
  <c r="AG359" i="1"/>
  <c r="T359" i="1"/>
  <c r="AF359" i="1" s="1"/>
  <c r="K359" i="1"/>
  <c r="J359" i="1"/>
  <c r="AL358" i="1"/>
  <c r="AK358" i="1"/>
  <c r="AJ358" i="1"/>
  <c r="AI358" i="1"/>
  <c r="AH358" i="1"/>
  <c r="AG358" i="1"/>
  <c r="T358" i="1"/>
  <c r="AF358" i="1" s="1"/>
  <c r="K358" i="1"/>
  <c r="J358" i="1"/>
  <c r="AL357" i="1"/>
  <c r="AK357" i="1"/>
  <c r="AJ357" i="1"/>
  <c r="AI357" i="1"/>
  <c r="AH357" i="1"/>
  <c r="AG357" i="1"/>
  <c r="T357" i="1"/>
  <c r="AF357" i="1" s="1"/>
  <c r="K357" i="1"/>
  <c r="J357" i="1"/>
  <c r="AL356" i="1"/>
  <c r="AK356" i="1"/>
  <c r="AJ356" i="1"/>
  <c r="AI356" i="1"/>
  <c r="AH356" i="1"/>
  <c r="AG356" i="1"/>
  <c r="T356" i="1"/>
  <c r="AF356" i="1" s="1"/>
  <c r="K356" i="1"/>
  <c r="J356" i="1"/>
  <c r="AL355" i="1"/>
  <c r="AK355" i="1"/>
  <c r="AJ355" i="1"/>
  <c r="AI355" i="1"/>
  <c r="AH355" i="1"/>
  <c r="AG355" i="1"/>
  <c r="T355" i="1"/>
  <c r="AF355" i="1" s="1"/>
  <c r="K355" i="1"/>
  <c r="J355" i="1"/>
  <c r="AL354" i="1"/>
  <c r="AK354" i="1"/>
  <c r="AJ354" i="1"/>
  <c r="AI354" i="1"/>
  <c r="AH354" i="1"/>
  <c r="AG354" i="1"/>
  <c r="T354" i="1"/>
  <c r="AF354" i="1" s="1"/>
  <c r="K354" i="1"/>
  <c r="J354" i="1"/>
  <c r="AL353" i="1"/>
  <c r="AK353" i="1"/>
  <c r="AJ353" i="1"/>
  <c r="AI353" i="1"/>
  <c r="AH353" i="1"/>
  <c r="AG353" i="1"/>
  <c r="T353" i="1"/>
  <c r="AF353" i="1" s="1"/>
  <c r="K353" i="1"/>
  <c r="J353" i="1"/>
  <c r="AL352" i="1"/>
  <c r="AK352" i="1"/>
  <c r="AJ352" i="1"/>
  <c r="AI352" i="1"/>
  <c r="AH352" i="1"/>
  <c r="AG352" i="1"/>
  <c r="T352" i="1"/>
  <c r="AF352" i="1" s="1"/>
  <c r="K352" i="1"/>
  <c r="J352" i="1"/>
  <c r="AL351" i="1"/>
  <c r="AK351" i="1"/>
  <c r="AJ351" i="1"/>
  <c r="AI351" i="1"/>
  <c r="AH351" i="1"/>
  <c r="AG351" i="1"/>
  <c r="T351" i="1"/>
  <c r="AF351" i="1" s="1"/>
  <c r="K351" i="1"/>
  <c r="J351" i="1"/>
  <c r="AL350" i="1"/>
  <c r="AK350" i="1"/>
  <c r="AJ350" i="1"/>
  <c r="AI350" i="1"/>
  <c r="AH350" i="1"/>
  <c r="AG350" i="1"/>
  <c r="T350" i="1"/>
  <c r="AF350" i="1" s="1"/>
  <c r="K350" i="1"/>
  <c r="J350" i="1"/>
  <c r="AL349" i="1"/>
  <c r="AK349" i="1"/>
  <c r="AJ349" i="1"/>
  <c r="AI349" i="1"/>
  <c r="AH349" i="1"/>
  <c r="AG349" i="1"/>
  <c r="T349" i="1"/>
  <c r="AF349" i="1" s="1"/>
  <c r="K349" i="1"/>
  <c r="J349" i="1"/>
  <c r="AL348" i="1"/>
  <c r="AK348" i="1"/>
  <c r="AJ348" i="1"/>
  <c r="AI348" i="1"/>
  <c r="AH348" i="1"/>
  <c r="AG348" i="1"/>
  <c r="T348" i="1"/>
  <c r="AF348" i="1" s="1"/>
  <c r="K348" i="1"/>
  <c r="J348" i="1"/>
  <c r="AL347" i="1"/>
  <c r="AK347" i="1"/>
  <c r="AJ347" i="1"/>
  <c r="AI347" i="1"/>
  <c r="AH347" i="1"/>
  <c r="AG347" i="1"/>
  <c r="T347" i="1"/>
  <c r="AF347" i="1" s="1"/>
  <c r="K347" i="1"/>
  <c r="J347" i="1"/>
  <c r="AL346" i="1"/>
  <c r="AK346" i="1"/>
  <c r="AJ346" i="1"/>
  <c r="AI346" i="1"/>
  <c r="AH346" i="1"/>
  <c r="AG346" i="1"/>
  <c r="T346" i="1"/>
  <c r="AF346" i="1" s="1"/>
  <c r="K346" i="1"/>
  <c r="J346" i="1"/>
  <c r="AL345" i="1"/>
  <c r="AK345" i="1"/>
  <c r="AJ345" i="1"/>
  <c r="AI345" i="1"/>
  <c r="AH345" i="1"/>
  <c r="AG345" i="1"/>
  <c r="T345" i="1"/>
  <c r="AF345" i="1" s="1"/>
  <c r="K345" i="1"/>
  <c r="J345" i="1"/>
  <c r="AL344" i="1"/>
  <c r="AK344" i="1"/>
  <c r="AJ344" i="1"/>
  <c r="AI344" i="1"/>
  <c r="AH344" i="1"/>
  <c r="AG344" i="1"/>
  <c r="T344" i="1"/>
  <c r="AF344" i="1" s="1"/>
  <c r="K344" i="1"/>
  <c r="J344" i="1"/>
  <c r="AL343" i="1"/>
  <c r="AK343" i="1"/>
  <c r="AJ343" i="1"/>
  <c r="AI343" i="1"/>
  <c r="AH343" i="1"/>
  <c r="AG343" i="1"/>
  <c r="T343" i="1"/>
  <c r="AF343" i="1" s="1"/>
  <c r="K343" i="1"/>
  <c r="J343" i="1"/>
  <c r="AL342" i="1"/>
  <c r="AK342" i="1"/>
  <c r="AJ342" i="1"/>
  <c r="AI342" i="1"/>
  <c r="AH342" i="1"/>
  <c r="AG342" i="1"/>
  <c r="T342" i="1"/>
  <c r="AF342" i="1" s="1"/>
  <c r="K342" i="1"/>
  <c r="J342" i="1"/>
  <c r="AL341" i="1"/>
  <c r="AK341" i="1"/>
  <c r="AJ341" i="1"/>
  <c r="AI341" i="1"/>
  <c r="AH341" i="1"/>
  <c r="AG341" i="1"/>
  <c r="T341" i="1"/>
  <c r="AF341" i="1" s="1"/>
  <c r="K341" i="1"/>
  <c r="J341" i="1"/>
  <c r="AL340" i="1"/>
  <c r="AK340" i="1"/>
  <c r="AJ340" i="1"/>
  <c r="AI340" i="1"/>
  <c r="AH340" i="1"/>
  <c r="AG340" i="1"/>
  <c r="T340" i="1"/>
  <c r="AF340" i="1" s="1"/>
  <c r="K340" i="1"/>
  <c r="J340" i="1"/>
  <c r="AL339" i="1"/>
  <c r="AK339" i="1"/>
  <c r="AJ339" i="1"/>
  <c r="AI339" i="1"/>
  <c r="AH339" i="1"/>
  <c r="AG339" i="1"/>
  <c r="T339" i="1"/>
  <c r="AF339" i="1" s="1"/>
  <c r="K339" i="1"/>
  <c r="J339" i="1"/>
  <c r="AL338" i="1"/>
  <c r="AK338" i="1"/>
  <c r="AJ338" i="1"/>
  <c r="AI338" i="1"/>
  <c r="AH338" i="1"/>
  <c r="AG338" i="1"/>
  <c r="T338" i="1"/>
  <c r="AF338" i="1" s="1"/>
  <c r="K338" i="1"/>
  <c r="J338" i="1"/>
  <c r="AL337" i="1"/>
  <c r="AK337" i="1"/>
  <c r="AJ337" i="1"/>
  <c r="AI337" i="1"/>
  <c r="AH337" i="1"/>
  <c r="AG337" i="1"/>
  <c r="T337" i="1"/>
  <c r="AF337" i="1" s="1"/>
  <c r="K337" i="1"/>
  <c r="J337" i="1"/>
  <c r="AL336" i="1"/>
  <c r="AK336" i="1"/>
  <c r="AJ336" i="1"/>
  <c r="AI336" i="1"/>
  <c r="AH336" i="1"/>
  <c r="AG336" i="1"/>
  <c r="T336" i="1"/>
  <c r="AF336" i="1" s="1"/>
  <c r="K336" i="1"/>
  <c r="J336" i="1"/>
  <c r="AL335" i="1"/>
  <c r="AK335" i="1"/>
  <c r="AJ335" i="1"/>
  <c r="AI335" i="1"/>
  <c r="AH335" i="1"/>
  <c r="AG335" i="1"/>
  <c r="T335" i="1"/>
  <c r="AF335" i="1" s="1"/>
  <c r="K335" i="1"/>
  <c r="J335" i="1"/>
  <c r="AL334" i="1"/>
  <c r="AK334" i="1"/>
  <c r="AJ334" i="1"/>
  <c r="AI334" i="1"/>
  <c r="AH334" i="1"/>
  <c r="AG334" i="1"/>
  <c r="T334" i="1"/>
  <c r="AF334" i="1" s="1"/>
  <c r="K334" i="1"/>
  <c r="J334" i="1"/>
  <c r="AL333" i="1"/>
  <c r="AK333" i="1"/>
  <c r="AJ333" i="1"/>
  <c r="AI333" i="1"/>
  <c r="AH333" i="1"/>
  <c r="AG333" i="1"/>
  <c r="T333" i="1"/>
  <c r="AF333" i="1" s="1"/>
  <c r="K333" i="1"/>
  <c r="J333" i="1"/>
  <c r="AL332" i="1"/>
  <c r="AK332" i="1"/>
  <c r="AJ332" i="1"/>
  <c r="AI332" i="1"/>
  <c r="AH332" i="1"/>
  <c r="AG332" i="1"/>
  <c r="T332" i="1"/>
  <c r="AF332" i="1" s="1"/>
  <c r="K332" i="1"/>
  <c r="J332" i="1"/>
  <c r="AL331" i="1"/>
  <c r="AK331" i="1"/>
  <c r="AJ331" i="1"/>
  <c r="AI331" i="1"/>
  <c r="AH331" i="1"/>
  <c r="AG331" i="1"/>
  <c r="T331" i="1"/>
  <c r="AF331" i="1" s="1"/>
  <c r="K331" i="1"/>
  <c r="J331" i="1"/>
  <c r="AL330" i="1"/>
  <c r="AK330" i="1"/>
  <c r="AJ330" i="1"/>
  <c r="AI330" i="1"/>
  <c r="AH330" i="1"/>
  <c r="AG330" i="1"/>
  <c r="T330" i="1"/>
  <c r="AF330" i="1" s="1"/>
  <c r="K330" i="1"/>
  <c r="J330" i="1"/>
  <c r="AL329" i="1"/>
  <c r="AK329" i="1"/>
  <c r="AJ329" i="1"/>
  <c r="AI329" i="1"/>
  <c r="AH329" i="1"/>
  <c r="AG329" i="1"/>
  <c r="T329" i="1"/>
  <c r="AF329" i="1" s="1"/>
  <c r="K329" i="1"/>
  <c r="J329" i="1"/>
  <c r="AL328" i="1"/>
  <c r="AK328" i="1"/>
  <c r="AJ328" i="1"/>
  <c r="AI328" i="1"/>
  <c r="AH328" i="1"/>
  <c r="AG328" i="1"/>
  <c r="T328" i="1"/>
  <c r="AF328" i="1" s="1"/>
  <c r="K328" i="1"/>
  <c r="J328" i="1"/>
  <c r="AL327" i="1"/>
  <c r="AK327" i="1"/>
  <c r="AJ327" i="1"/>
  <c r="AI327" i="1"/>
  <c r="AH327" i="1"/>
  <c r="AG327" i="1"/>
  <c r="T327" i="1"/>
  <c r="AF327" i="1" s="1"/>
  <c r="K327" i="1"/>
  <c r="J327" i="1"/>
  <c r="AL326" i="1"/>
  <c r="AK326" i="1"/>
  <c r="AJ326" i="1"/>
  <c r="AI326" i="1"/>
  <c r="AH326" i="1"/>
  <c r="AG326" i="1"/>
  <c r="T326" i="1"/>
  <c r="AF326" i="1" s="1"/>
  <c r="K326" i="1"/>
  <c r="J326" i="1"/>
  <c r="AL325" i="1"/>
  <c r="AK325" i="1"/>
  <c r="AJ325" i="1"/>
  <c r="AI325" i="1"/>
  <c r="AH325" i="1"/>
  <c r="AG325" i="1"/>
  <c r="T325" i="1"/>
  <c r="AF325" i="1" s="1"/>
  <c r="K325" i="1"/>
  <c r="J325" i="1"/>
  <c r="AL324" i="1"/>
  <c r="AK324" i="1"/>
  <c r="AJ324" i="1"/>
  <c r="AI324" i="1"/>
  <c r="AH324" i="1"/>
  <c r="AG324" i="1"/>
  <c r="T324" i="1"/>
  <c r="AF324" i="1" s="1"/>
  <c r="K324" i="1"/>
  <c r="J324" i="1"/>
  <c r="AL323" i="1"/>
  <c r="AK323" i="1"/>
  <c r="AJ323" i="1"/>
  <c r="AI323" i="1"/>
  <c r="AH323" i="1"/>
  <c r="AG323" i="1"/>
  <c r="T323" i="1"/>
  <c r="AF323" i="1" s="1"/>
  <c r="K323" i="1"/>
  <c r="J323" i="1"/>
  <c r="AL322" i="1"/>
  <c r="AK322" i="1"/>
  <c r="AJ322" i="1"/>
  <c r="AI322" i="1"/>
  <c r="AH322" i="1"/>
  <c r="AG322" i="1"/>
  <c r="T322" i="1"/>
  <c r="AF322" i="1" s="1"/>
  <c r="K322" i="1"/>
  <c r="J322" i="1"/>
  <c r="AL321" i="1"/>
  <c r="AK321" i="1"/>
  <c r="AJ321" i="1"/>
  <c r="AI321" i="1"/>
  <c r="AH321" i="1"/>
  <c r="AG321" i="1"/>
  <c r="T321" i="1"/>
  <c r="AF321" i="1" s="1"/>
  <c r="K321" i="1"/>
  <c r="J321" i="1"/>
  <c r="AL320" i="1"/>
  <c r="AK320" i="1"/>
  <c r="AJ320" i="1"/>
  <c r="AI320" i="1"/>
  <c r="AH320" i="1"/>
  <c r="AG320" i="1"/>
  <c r="T320" i="1"/>
  <c r="AF320" i="1" s="1"/>
  <c r="K320" i="1"/>
  <c r="J320" i="1"/>
  <c r="AL319" i="1"/>
  <c r="AK319" i="1"/>
  <c r="AJ319" i="1"/>
  <c r="AI319" i="1"/>
  <c r="AH319" i="1"/>
  <c r="AG319" i="1"/>
  <c r="T319" i="1"/>
  <c r="AF319" i="1" s="1"/>
  <c r="K319" i="1"/>
  <c r="J319" i="1"/>
  <c r="AL318" i="1"/>
  <c r="AK318" i="1"/>
  <c r="AJ318" i="1"/>
  <c r="AI318" i="1"/>
  <c r="AH318" i="1"/>
  <c r="AG318" i="1"/>
  <c r="T318" i="1"/>
  <c r="AF318" i="1" s="1"/>
  <c r="K318" i="1"/>
  <c r="J318" i="1"/>
  <c r="AL317" i="1"/>
  <c r="AK317" i="1"/>
  <c r="AJ317" i="1"/>
  <c r="AI317" i="1"/>
  <c r="AH317" i="1"/>
  <c r="AG317" i="1"/>
  <c r="T317" i="1"/>
  <c r="AF317" i="1" s="1"/>
  <c r="K317" i="1"/>
  <c r="J317" i="1"/>
  <c r="AL316" i="1"/>
  <c r="AK316" i="1"/>
  <c r="AJ316" i="1"/>
  <c r="AI316" i="1"/>
  <c r="AH316" i="1"/>
  <c r="AG316" i="1"/>
  <c r="T316" i="1"/>
  <c r="AF316" i="1" s="1"/>
  <c r="K316" i="1"/>
  <c r="J316" i="1"/>
  <c r="AL315" i="1"/>
  <c r="AK315" i="1"/>
  <c r="AJ315" i="1"/>
  <c r="AI315" i="1"/>
  <c r="AH315" i="1"/>
  <c r="AG315" i="1"/>
  <c r="T315" i="1"/>
  <c r="AF315" i="1" s="1"/>
  <c r="K315" i="1"/>
  <c r="J315" i="1"/>
  <c r="AL314" i="1"/>
  <c r="AK314" i="1"/>
  <c r="AJ314" i="1"/>
  <c r="AI314" i="1"/>
  <c r="AH314" i="1"/>
  <c r="AG314" i="1"/>
  <c r="T314" i="1"/>
  <c r="AF314" i="1" s="1"/>
  <c r="K314" i="1"/>
  <c r="J314" i="1"/>
  <c r="AL313" i="1"/>
  <c r="AK313" i="1"/>
  <c r="AJ313" i="1"/>
  <c r="AI313" i="1"/>
  <c r="AH313" i="1"/>
  <c r="AG313" i="1"/>
  <c r="T313" i="1"/>
  <c r="AF313" i="1" s="1"/>
  <c r="K313" i="1"/>
  <c r="J313" i="1"/>
  <c r="AL312" i="1"/>
  <c r="AK312" i="1"/>
  <c r="AJ312" i="1"/>
  <c r="AI312" i="1"/>
  <c r="AH312" i="1"/>
  <c r="AG312" i="1"/>
  <c r="T312" i="1"/>
  <c r="AF312" i="1" s="1"/>
  <c r="K312" i="1"/>
  <c r="J312" i="1"/>
  <c r="AL311" i="1"/>
  <c r="AK311" i="1"/>
  <c r="AJ311" i="1"/>
  <c r="AI311" i="1"/>
  <c r="AH311" i="1"/>
  <c r="AG311" i="1"/>
  <c r="T311" i="1"/>
  <c r="AF311" i="1" s="1"/>
  <c r="K311" i="1"/>
  <c r="J311" i="1"/>
  <c r="AL310" i="1"/>
  <c r="AK310" i="1"/>
  <c r="AJ310" i="1"/>
  <c r="AI310" i="1"/>
  <c r="AH310" i="1"/>
  <c r="AG310" i="1"/>
  <c r="T310" i="1"/>
  <c r="AF310" i="1" s="1"/>
  <c r="K310" i="1"/>
  <c r="J310" i="1"/>
  <c r="AL309" i="1"/>
  <c r="AK309" i="1"/>
  <c r="AJ309" i="1"/>
  <c r="AI309" i="1"/>
  <c r="AH309" i="1"/>
  <c r="AG309" i="1"/>
  <c r="T309" i="1"/>
  <c r="AF309" i="1" s="1"/>
  <c r="K309" i="1"/>
  <c r="J309" i="1"/>
  <c r="AL308" i="1"/>
  <c r="AK308" i="1"/>
  <c r="AJ308" i="1"/>
  <c r="AI308" i="1"/>
  <c r="AH308" i="1"/>
  <c r="AG308" i="1"/>
  <c r="T308" i="1"/>
  <c r="AF308" i="1" s="1"/>
  <c r="K308" i="1"/>
  <c r="J308" i="1"/>
  <c r="AL307" i="1"/>
  <c r="AK307" i="1"/>
  <c r="AJ307" i="1"/>
  <c r="AI307" i="1"/>
  <c r="AH307" i="1"/>
  <c r="AG307" i="1"/>
  <c r="T307" i="1"/>
  <c r="AF307" i="1" s="1"/>
  <c r="K307" i="1"/>
  <c r="J307" i="1"/>
  <c r="AL306" i="1"/>
  <c r="AK306" i="1"/>
  <c r="AJ306" i="1"/>
  <c r="AI306" i="1"/>
  <c r="AH306" i="1"/>
  <c r="AG306" i="1"/>
  <c r="T306" i="1"/>
  <c r="AF306" i="1" s="1"/>
  <c r="K306" i="1"/>
  <c r="J306" i="1"/>
  <c r="AL305" i="1"/>
  <c r="AK305" i="1"/>
  <c r="AJ305" i="1"/>
  <c r="AI305" i="1"/>
  <c r="AH305" i="1"/>
  <c r="AG305" i="1"/>
  <c r="T305" i="1"/>
  <c r="AF305" i="1" s="1"/>
  <c r="K305" i="1"/>
  <c r="J305" i="1"/>
  <c r="AL304" i="1"/>
  <c r="AK304" i="1"/>
  <c r="AJ304" i="1"/>
  <c r="AI304" i="1"/>
  <c r="AH304" i="1"/>
  <c r="AG304" i="1"/>
  <c r="T304" i="1"/>
  <c r="AF304" i="1" s="1"/>
  <c r="K304" i="1"/>
  <c r="J304" i="1"/>
  <c r="AL303" i="1"/>
  <c r="AK303" i="1"/>
  <c r="AJ303" i="1"/>
  <c r="AI303" i="1"/>
  <c r="AH303" i="1"/>
  <c r="AG303" i="1"/>
  <c r="T303" i="1"/>
  <c r="AF303" i="1" s="1"/>
  <c r="K303" i="1"/>
  <c r="J303" i="1"/>
  <c r="AL302" i="1"/>
  <c r="AK302" i="1"/>
  <c r="AJ302" i="1"/>
  <c r="AI302" i="1"/>
  <c r="AH302" i="1"/>
  <c r="AG302" i="1"/>
  <c r="T302" i="1"/>
  <c r="AF302" i="1" s="1"/>
  <c r="K302" i="1"/>
  <c r="J302" i="1"/>
  <c r="AL301" i="1"/>
  <c r="AK301" i="1"/>
  <c r="AJ301" i="1"/>
  <c r="AI301" i="1"/>
  <c r="AH301" i="1"/>
  <c r="AG301" i="1"/>
  <c r="T301" i="1"/>
  <c r="AF301" i="1" s="1"/>
  <c r="K301" i="1"/>
  <c r="J301" i="1"/>
  <c r="AL300" i="1"/>
  <c r="AK300" i="1"/>
  <c r="AJ300" i="1"/>
  <c r="AI300" i="1"/>
  <c r="AH300" i="1"/>
  <c r="AG300" i="1"/>
  <c r="T300" i="1"/>
  <c r="AF300" i="1" s="1"/>
  <c r="K300" i="1"/>
  <c r="J300" i="1"/>
  <c r="AL299" i="1"/>
  <c r="AK299" i="1"/>
  <c r="AJ299" i="1"/>
  <c r="AI299" i="1"/>
  <c r="AH299" i="1"/>
  <c r="AG299" i="1"/>
  <c r="T299" i="1"/>
  <c r="AF299" i="1" s="1"/>
  <c r="K299" i="1"/>
  <c r="J299" i="1"/>
  <c r="AL298" i="1"/>
  <c r="AK298" i="1"/>
  <c r="AJ298" i="1"/>
  <c r="AI298" i="1"/>
  <c r="AH298" i="1"/>
  <c r="AG298" i="1"/>
  <c r="T298" i="1"/>
  <c r="AF298" i="1" s="1"/>
  <c r="K298" i="1"/>
  <c r="J298" i="1"/>
  <c r="AL297" i="1"/>
  <c r="AK297" i="1"/>
  <c r="AJ297" i="1"/>
  <c r="AI297" i="1"/>
  <c r="AH297" i="1"/>
  <c r="AG297" i="1"/>
  <c r="T297" i="1"/>
  <c r="AF297" i="1" s="1"/>
  <c r="K297" i="1"/>
  <c r="J297" i="1"/>
  <c r="AL296" i="1"/>
  <c r="AK296" i="1"/>
  <c r="AJ296" i="1"/>
  <c r="AI296" i="1"/>
  <c r="AH296" i="1"/>
  <c r="AG296" i="1"/>
  <c r="T296" i="1"/>
  <c r="AF296" i="1" s="1"/>
  <c r="K296" i="1"/>
  <c r="J296" i="1"/>
  <c r="AL295" i="1"/>
  <c r="AK295" i="1"/>
  <c r="AJ295" i="1"/>
  <c r="AI295" i="1"/>
  <c r="AH295" i="1"/>
  <c r="AG295" i="1"/>
  <c r="T295" i="1"/>
  <c r="AF295" i="1" s="1"/>
  <c r="K295" i="1"/>
  <c r="J295" i="1"/>
  <c r="AL294" i="1"/>
  <c r="AK294" i="1"/>
  <c r="AJ294" i="1"/>
  <c r="AI294" i="1"/>
  <c r="AH294" i="1"/>
  <c r="AG294" i="1"/>
  <c r="T294" i="1"/>
  <c r="AF294" i="1" s="1"/>
  <c r="K294" i="1"/>
  <c r="J294" i="1"/>
  <c r="AL293" i="1"/>
  <c r="AK293" i="1"/>
  <c r="AJ293" i="1"/>
  <c r="AI293" i="1"/>
  <c r="AH293" i="1"/>
  <c r="AG293" i="1"/>
  <c r="T293" i="1"/>
  <c r="AF293" i="1" s="1"/>
  <c r="K293" i="1"/>
  <c r="J293" i="1"/>
  <c r="AL292" i="1"/>
  <c r="AK292" i="1"/>
  <c r="AJ292" i="1"/>
  <c r="AI292" i="1"/>
  <c r="AH292" i="1"/>
  <c r="AG292" i="1"/>
  <c r="T292" i="1"/>
  <c r="AF292" i="1" s="1"/>
  <c r="K292" i="1"/>
  <c r="J292" i="1"/>
  <c r="AL291" i="1"/>
  <c r="AK291" i="1"/>
  <c r="AJ291" i="1"/>
  <c r="AI291" i="1"/>
  <c r="AH291" i="1"/>
  <c r="AG291" i="1"/>
  <c r="T291" i="1"/>
  <c r="AF291" i="1" s="1"/>
  <c r="K291" i="1"/>
  <c r="J291" i="1"/>
  <c r="AL290" i="1"/>
  <c r="AK290" i="1"/>
  <c r="AJ290" i="1"/>
  <c r="AI290" i="1"/>
  <c r="AH290" i="1"/>
  <c r="AG290" i="1"/>
  <c r="T290" i="1"/>
  <c r="AF290" i="1" s="1"/>
  <c r="K290" i="1"/>
  <c r="J290" i="1"/>
  <c r="AL289" i="1"/>
  <c r="AK289" i="1"/>
  <c r="AJ289" i="1"/>
  <c r="AI289" i="1"/>
  <c r="AH289" i="1"/>
  <c r="AG289" i="1"/>
  <c r="T289" i="1"/>
  <c r="AF289" i="1" s="1"/>
  <c r="K289" i="1"/>
  <c r="J289" i="1"/>
  <c r="AL288" i="1"/>
  <c r="AK288" i="1"/>
  <c r="AJ288" i="1"/>
  <c r="AI288" i="1"/>
  <c r="AH288" i="1"/>
  <c r="AG288" i="1"/>
  <c r="T288" i="1"/>
  <c r="AF288" i="1" s="1"/>
  <c r="K288" i="1"/>
  <c r="J288" i="1"/>
  <c r="AL287" i="1"/>
  <c r="AK287" i="1"/>
  <c r="AJ287" i="1"/>
  <c r="AI287" i="1"/>
  <c r="AH287" i="1"/>
  <c r="AG287" i="1"/>
  <c r="T287" i="1"/>
  <c r="AF287" i="1" s="1"/>
  <c r="K287" i="1"/>
  <c r="J287" i="1"/>
  <c r="AL286" i="1"/>
  <c r="AK286" i="1"/>
  <c r="AJ286" i="1"/>
  <c r="AI286" i="1"/>
  <c r="AH286" i="1"/>
  <c r="AG286" i="1"/>
  <c r="T286" i="1"/>
  <c r="AF286" i="1" s="1"/>
  <c r="K286" i="1"/>
  <c r="J286" i="1"/>
  <c r="AL285" i="1"/>
  <c r="AK285" i="1"/>
  <c r="AJ285" i="1"/>
  <c r="AI285" i="1"/>
  <c r="AH285" i="1"/>
  <c r="AG285" i="1"/>
  <c r="T285" i="1"/>
  <c r="AF285" i="1" s="1"/>
  <c r="K285" i="1"/>
  <c r="J285" i="1"/>
  <c r="AL284" i="1"/>
  <c r="AK284" i="1"/>
  <c r="AJ284" i="1"/>
  <c r="AI284" i="1"/>
  <c r="AH284" i="1"/>
  <c r="AG284" i="1"/>
  <c r="T284" i="1"/>
  <c r="AF284" i="1" s="1"/>
  <c r="K284" i="1"/>
  <c r="AL283" i="1"/>
  <c r="AK283" i="1"/>
  <c r="AJ283" i="1"/>
  <c r="AI283" i="1"/>
  <c r="AH283" i="1"/>
  <c r="AG283" i="1"/>
  <c r="T283" i="1"/>
  <c r="AF283" i="1" s="1"/>
  <c r="K283" i="1"/>
  <c r="J283" i="1"/>
  <c r="AL282" i="1"/>
  <c r="AK282" i="1"/>
  <c r="AJ282" i="1"/>
  <c r="AI282" i="1"/>
  <c r="AH282" i="1"/>
  <c r="AG282" i="1"/>
  <c r="T282" i="1"/>
  <c r="AF282" i="1" s="1"/>
  <c r="K282" i="1"/>
  <c r="J282" i="1"/>
  <c r="AL281" i="1"/>
  <c r="AK281" i="1"/>
  <c r="AJ281" i="1"/>
  <c r="AI281" i="1"/>
  <c r="AH281" i="1"/>
  <c r="AG281" i="1"/>
  <c r="T281" i="1"/>
  <c r="AF281" i="1" s="1"/>
  <c r="K281" i="1"/>
  <c r="J281" i="1"/>
  <c r="AL280" i="1"/>
  <c r="AK280" i="1"/>
  <c r="AJ280" i="1"/>
  <c r="AI280" i="1"/>
  <c r="AH280" i="1"/>
  <c r="AG280" i="1"/>
  <c r="T280" i="1"/>
  <c r="AF280" i="1" s="1"/>
  <c r="K280" i="1"/>
  <c r="J280" i="1"/>
  <c r="AL279" i="1"/>
  <c r="AK279" i="1"/>
  <c r="AJ279" i="1"/>
  <c r="AI279" i="1"/>
  <c r="AH279" i="1"/>
  <c r="AG279" i="1"/>
  <c r="T279" i="1"/>
  <c r="AF279" i="1" s="1"/>
  <c r="K279" i="1"/>
  <c r="J279" i="1"/>
  <c r="AL278" i="1"/>
  <c r="AK278" i="1"/>
  <c r="AJ278" i="1"/>
  <c r="AI278" i="1"/>
  <c r="AH278" i="1"/>
  <c r="AG278" i="1"/>
  <c r="T278" i="1"/>
  <c r="AF278" i="1" s="1"/>
  <c r="K278" i="1"/>
  <c r="J278" i="1"/>
  <c r="AL277" i="1"/>
  <c r="AK277" i="1"/>
  <c r="AJ277" i="1"/>
  <c r="AI277" i="1"/>
  <c r="AH277" i="1"/>
  <c r="AG277" i="1"/>
  <c r="T277" i="1"/>
  <c r="AF277" i="1" s="1"/>
  <c r="K277" i="1"/>
  <c r="J277" i="1"/>
  <c r="AL276" i="1"/>
  <c r="AK276" i="1"/>
  <c r="AJ276" i="1"/>
  <c r="AI276" i="1"/>
  <c r="AH276" i="1"/>
  <c r="AG276" i="1"/>
  <c r="T276" i="1"/>
  <c r="AF276" i="1" s="1"/>
  <c r="K276" i="1"/>
  <c r="J276" i="1"/>
  <c r="AL275" i="1"/>
  <c r="AK275" i="1"/>
  <c r="AJ275" i="1"/>
  <c r="AI275" i="1"/>
  <c r="AH275" i="1"/>
  <c r="AG275" i="1"/>
  <c r="T275" i="1"/>
  <c r="AF275" i="1" s="1"/>
  <c r="AL274" i="1"/>
  <c r="AK274" i="1"/>
  <c r="AJ274" i="1"/>
  <c r="AI274" i="1"/>
  <c r="AH274" i="1"/>
  <c r="AG274" i="1"/>
  <c r="T274" i="1"/>
  <c r="AF274" i="1" s="1"/>
  <c r="K274" i="1"/>
  <c r="J274" i="1"/>
  <c r="AL273" i="1"/>
  <c r="AK273" i="1"/>
  <c r="AJ273" i="1"/>
  <c r="AI273" i="1"/>
  <c r="AH273" i="1"/>
  <c r="AG273" i="1"/>
  <c r="T273" i="1"/>
  <c r="AF273" i="1" s="1"/>
  <c r="K273" i="1"/>
  <c r="J273" i="1"/>
  <c r="AL272" i="1"/>
  <c r="AK272" i="1"/>
  <c r="AJ272" i="1"/>
  <c r="AI272" i="1"/>
  <c r="AH272" i="1"/>
  <c r="AG272" i="1"/>
  <c r="T272" i="1"/>
  <c r="AF272" i="1" s="1"/>
  <c r="K272" i="1"/>
  <c r="J272" i="1"/>
  <c r="AL271" i="1"/>
  <c r="AK271" i="1"/>
  <c r="AJ271" i="1"/>
  <c r="AI271" i="1"/>
  <c r="AH271" i="1"/>
  <c r="AG271" i="1"/>
  <c r="T271" i="1"/>
  <c r="AF271" i="1" s="1"/>
  <c r="K271" i="1"/>
  <c r="J271" i="1"/>
  <c r="AL270" i="1"/>
  <c r="AK270" i="1"/>
  <c r="AJ270" i="1"/>
  <c r="AI270" i="1"/>
  <c r="AH270" i="1"/>
  <c r="AG270" i="1"/>
  <c r="T270" i="1"/>
  <c r="AF270" i="1" s="1"/>
  <c r="K270" i="1"/>
  <c r="J270" i="1"/>
  <c r="AL269" i="1"/>
  <c r="AK269" i="1"/>
  <c r="AJ269" i="1"/>
  <c r="AI269" i="1"/>
  <c r="AH269" i="1"/>
  <c r="AG269" i="1"/>
  <c r="T269" i="1"/>
  <c r="AF269" i="1" s="1"/>
  <c r="K269" i="1"/>
  <c r="J269" i="1"/>
  <c r="AL268" i="1"/>
  <c r="AK268" i="1"/>
  <c r="AJ268" i="1"/>
  <c r="AI268" i="1"/>
  <c r="AH268" i="1"/>
  <c r="AG268" i="1"/>
  <c r="T268" i="1"/>
  <c r="AF268" i="1" s="1"/>
  <c r="K268" i="1"/>
  <c r="J268" i="1"/>
  <c r="AL267" i="1"/>
  <c r="AK267" i="1"/>
  <c r="AJ267" i="1"/>
  <c r="AI267" i="1"/>
  <c r="AH267" i="1"/>
  <c r="AG267" i="1"/>
  <c r="T267" i="1"/>
  <c r="AF267" i="1" s="1"/>
  <c r="K267" i="1"/>
  <c r="J267" i="1"/>
  <c r="AL266" i="1"/>
  <c r="AK266" i="1"/>
  <c r="AJ266" i="1"/>
  <c r="AI266" i="1"/>
  <c r="AH266" i="1"/>
  <c r="AG266" i="1"/>
  <c r="T266" i="1"/>
  <c r="AF266" i="1" s="1"/>
  <c r="K266" i="1"/>
  <c r="J266" i="1"/>
  <c r="AL265" i="1"/>
  <c r="AK265" i="1"/>
  <c r="AJ265" i="1"/>
  <c r="AI265" i="1"/>
  <c r="AH265" i="1"/>
  <c r="AG265" i="1"/>
  <c r="T265" i="1"/>
  <c r="AF265" i="1" s="1"/>
  <c r="K265" i="1"/>
  <c r="J265" i="1"/>
  <c r="AL264" i="1"/>
  <c r="AK264" i="1"/>
  <c r="AJ264" i="1"/>
  <c r="AI264" i="1"/>
  <c r="AH264" i="1"/>
  <c r="AG264" i="1"/>
  <c r="T264" i="1"/>
  <c r="AF264" i="1" s="1"/>
  <c r="K264" i="1"/>
  <c r="J264" i="1"/>
  <c r="AL263" i="1"/>
  <c r="AK263" i="1"/>
  <c r="AJ263" i="1"/>
  <c r="AI263" i="1"/>
  <c r="AH263" i="1"/>
  <c r="AG263" i="1"/>
  <c r="T263" i="1"/>
  <c r="AF263" i="1" s="1"/>
  <c r="K263" i="1"/>
  <c r="J263" i="1"/>
  <c r="AL262" i="1"/>
  <c r="AK262" i="1"/>
  <c r="AJ262" i="1"/>
  <c r="AI262" i="1"/>
  <c r="AH262" i="1"/>
  <c r="AG262" i="1"/>
  <c r="T262" i="1"/>
  <c r="AF262" i="1" s="1"/>
  <c r="K262" i="1"/>
  <c r="J262" i="1"/>
  <c r="AL261" i="1"/>
  <c r="AK261" i="1"/>
  <c r="AJ261" i="1"/>
  <c r="AI261" i="1"/>
  <c r="AH261" i="1"/>
  <c r="AG261" i="1"/>
  <c r="T261" i="1"/>
  <c r="AF261" i="1" s="1"/>
  <c r="K261" i="1"/>
  <c r="J261" i="1"/>
  <c r="AL260" i="1"/>
  <c r="AK260" i="1"/>
  <c r="AJ260" i="1"/>
  <c r="AI260" i="1"/>
  <c r="AH260" i="1"/>
  <c r="AG260" i="1"/>
  <c r="T260" i="1"/>
  <c r="AF260" i="1" s="1"/>
  <c r="K260" i="1"/>
  <c r="J260" i="1"/>
  <c r="AL259" i="1"/>
  <c r="AK259" i="1"/>
  <c r="AJ259" i="1"/>
  <c r="AI259" i="1"/>
  <c r="AH259" i="1"/>
  <c r="AG259" i="1"/>
  <c r="T259" i="1"/>
  <c r="AF259" i="1" s="1"/>
  <c r="K259" i="1"/>
  <c r="J259" i="1"/>
  <c r="AL258" i="1"/>
  <c r="AK258" i="1"/>
  <c r="AJ258" i="1"/>
  <c r="AI258" i="1"/>
  <c r="AH258" i="1"/>
  <c r="AG258" i="1"/>
  <c r="T258" i="1"/>
  <c r="AF258" i="1" s="1"/>
  <c r="K258" i="1"/>
  <c r="J258" i="1"/>
  <c r="AL257" i="1"/>
  <c r="AK257" i="1"/>
  <c r="AJ257" i="1"/>
  <c r="AI257" i="1"/>
  <c r="AH257" i="1"/>
  <c r="AG257" i="1"/>
  <c r="T257" i="1"/>
  <c r="AF257" i="1" s="1"/>
  <c r="K257" i="1"/>
  <c r="J257" i="1"/>
  <c r="AL256" i="1"/>
  <c r="AK256" i="1"/>
  <c r="AJ256" i="1"/>
  <c r="AI256" i="1"/>
  <c r="AH256" i="1"/>
  <c r="AG256" i="1"/>
  <c r="T256" i="1"/>
  <c r="AF256" i="1" s="1"/>
  <c r="K256" i="1"/>
  <c r="J256" i="1"/>
  <c r="AL255" i="1"/>
  <c r="AK255" i="1"/>
  <c r="AJ255" i="1"/>
  <c r="AI255" i="1"/>
  <c r="AH255" i="1"/>
  <c r="AG255" i="1"/>
  <c r="T255" i="1"/>
  <c r="AF255" i="1" s="1"/>
  <c r="K255" i="1"/>
  <c r="J255" i="1"/>
  <c r="AL254" i="1"/>
  <c r="AK254" i="1"/>
  <c r="AJ254" i="1"/>
  <c r="AI254" i="1"/>
  <c r="AH254" i="1"/>
  <c r="AG254" i="1"/>
  <c r="T254" i="1"/>
  <c r="AF254" i="1" s="1"/>
  <c r="K254" i="1"/>
  <c r="J254" i="1"/>
  <c r="AL253" i="1"/>
  <c r="AK253" i="1"/>
  <c r="AJ253" i="1"/>
  <c r="AI253" i="1"/>
  <c r="AH253" i="1"/>
  <c r="AG253" i="1"/>
  <c r="T253" i="1"/>
  <c r="AF253" i="1" s="1"/>
  <c r="K253" i="1"/>
  <c r="J253" i="1"/>
  <c r="AL252" i="1"/>
  <c r="AK252" i="1"/>
  <c r="AJ252" i="1"/>
  <c r="AI252" i="1"/>
  <c r="AH252" i="1"/>
  <c r="AG252" i="1"/>
  <c r="T252" i="1"/>
  <c r="AF252" i="1" s="1"/>
  <c r="K252" i="1"/>
  <c r="J252" i="1"/>
  <c r="AL251" i="1"/>
  <c r="AK251" i="1"/>
  <c r="AJ251" i="1"/>
  <c r="AI251" i="1"/>
  <c r="AH251" i="1"/>
  <c r="AG251" i="1"/>
  <c r="T251" i="1"/>
  <c r="AF251" i="1" s="1"/>
  <c r="K251" i="1"/>
  <c r="J251" i="1"/>
  <c r="AL250" i="1"/>
  <c r="AK250" i="1"/>
  <c r="AJ250" i="1"/>
  <c r="AI250" i="1"/>
  <c r="AH250" i="1"/>
  <c r="AG250" i="1"/>
  <c r="T250" i="1"/>
  <c r="AF250" i="1" s="1"/>
  <c r="K250" i="1"/>
  <c r="J250" i="1"/>
  <c r="AL249" i="1"/>
  <c r="AK249" i="1"/>
  <c r="AJ249" i="1"/>
  <c r="AI249" i="1"/>
  <c r="AH249" i="1"/>
  <c r="AG249" i="1"/>
  <c r="T249" i="1"/>
  <c r="AF249" i="1" s="1"/>
  <c r="K249" i="1"/>
  <c r="J249" i="1"/>
  <c r="AL248" i="1"/>
  <c r="AK248" i="1"/>
  <c r="AJ248" i="1"/>
  <c r="AI248" i="1"/>
  <c r="AH248" i="1"/>
  <c r="AG248" i="1"/>
  <c r="T248" i="1"/>
  <c r="AF248" i="1" s="1"/>
  <c r="K248" i="1"/>
  <c r="J248" i="1"/>
  <c r="AL247" i="1"/>
  <c r="AK247" i="1"/>
  <c r="AJ247" i="1"/>
  <c r="AI247" i="1"/>
  <c r="AH247" i="1"/>
  <c r="AG247" i="1"/>
  <c r="T247" i="1"/>
  <c r="AF247" i="1" s="1"/>
  <c r="K247" i="1"/>
  <c r="J247" i="1"/>
  <c r="AL246" i="1"/>
  <c r="AK246" i="1"/>
  <c r="AJ246" i="1"/>
  <c r="AI246" i="1"/>
  <c r="AH246" i="1"/>
  <c r="AG246" i="1"/>
  <c r="T246" i="1"/>
  <c r="AF246" i="1" s="1"/>
  <c r="K246" i="1"/>
  <c r="J246" i="1"/>
  <c r="AL245" i="1"/>
  <c r="AK245" i="1"/>
  <c r="AJ245" i="1"/>
  <c r="AI245" i="1"/>
  <c r="AH245" i="1"/>
  <c r="AG245" i="1"/>
  <c r="T245" i="1"/>
  <c r="AF245" i="1" s="1"/>
  <c r="K245" i="1"/>
  <c r="J245" i="1"/>
  <c r="AL244" i="1"/>
  <c r="AK244" i="1"/>
  <c r="AJ244" i="1"/>
  <c r="AI244" i="1"/>
  <c r="AH244" i="1"/>
  <c r="AG244" i="1"/>
  <c r="T244" i="1"/>
  <c r="AF244" i="1" s="1"/>
  <c r="K244" i="1"/>
  <c r="J244" i="1"/>
  <c r="AL243" i="1"/>
  <c r="AK243" i="1"/>
  <c r="AJ243" i="1"/>
  <c r="AI243" i="1"/>
  <c r="AH243" i="1"/>
  <c r="AG243" i="1"/>
  <c r="T243" i="1"/>
  <c r="AF243" i="1" s="1"/>
  <c r="K243" i="1"/>
  <c r="J243" i="1"/>
  <c r="AL242" i="1"/>
  <c r="AK242" i="1"/>
  <c r="AJ242" i="1"/>
  <c r="AI242" i="1"/>
  <c r="AH242" i="1"/>
  <c r="AG242" i="1"/>
  <c r="T242" i="1"/>
  <c r="AF242" i="1" s="1"/>
  <c r="K242" i="1"/>
  <c r="J242" i="1"/>
  <c r="AL241" i="1"/>
  <c r="AK241" i="1"/>
  <c r="AJ241" i="1"/>
  <c r="AI241" i="1"/>
  <c r="AH241" i="1"/>
  <c r="AG241" i="1"/>
  <c r="T241" i="1"/>
  <c r="AF241" i="1" s="1"/>
  <c r="K241" i="1"/>
  <c r="J241" i="1"/>
  <c r="AL240" i="1"/>
  <c r="AK240" i="1"/>
  <c r="AJ240" i="1"/>
  <c r="AI240" i="1"/>
  <c r="AH240" i="1"/>
  <c r="AG240" i="1"/>
  <c r="T240" i="1"/>
  <c r="AF240" i="1" s="1"/>
  <c r="K240" i="1"/>
  <c r="J240" i="1"/>
  <c r="AL239" i="1"/>
  <c r="AK239" i="1"/>
  <c r="AJ239" i="1"/>
  <c r="AI239" i="1"/>
  <c r="AH239" i="1"/>
  <c r="AG239" i="1"/>
  <c r="T239" i="1"/>
  <c r="AF239" i="1" s="1"/>
  <c r="K239" i="1"/>
  <c r="J239" i="1"/>
  <c r="AL238" i="1"/>
  <c r="AK238" i="1"/>
  <c r="AJ238" i="1"/>
  <c r="AI238" i="1"/>
  <c r="AH238" i="1"/>
  <c r="AG238" i="1"/>
  <c r="T238" i="1"/>
  <c r="AF238" i="1" s="1"/>
  <c r="K238" i="1"/>
  <c r="J238" i="1"/>
  <c r="AL237" i="1"/>
  <c r="AK237" i="1"/>
  <c r="AJ237" i="1"/>
  <c r="AI237" i="1"/>
  <c r="AH237" i="1"/>
  <c r="AG237" i="1"/>
  <c r="T237" i="1"/>
  <c r="AF237" i="1" s="1"/>
  <c r="K237" i="1"/>
  <c r="J237" i="1"/>
  <c r="AL236" i="1"/>
  <c r="AK236" i="1"/>
  <c r="AJ236" i="1"/>
  <c r="AI236" i="1"/>
  <c r="AH236" i="1"/>
  <c r="AG236" i="1"/>
  <c r="T236" i="1"/>
  <c r="AF236" i="1" s="1"/>
  <c r="K236" i="1"/>
  <c r="J236" i="1"/>
  <c r="AL235" i="1"/>
  <c r="AK235" i="1"/>
  <c r="AJ235" i="1"/>
  <c r="AI235" i="1"/>
  <c r="AH235" i="1"/>
  <c r="AG235" i="1"/>
  <c r="T235" i="1"/>
  <c r="AF235" i="1" s="1"/>
  <c r="K235" i="1"/>
  <c r="J235" i="1"/>
  <c r="AL234" i="1"/>
  <c r="AK234" i="1"/>
  <c r="AJ234" i="1"/>
  <c r="AI234" i="1"/>
  <c r="AH234" i="1"/>
  <c r="AG234" i="1"/>
  <c r="T234" i="1"/>
  <c r="AF234" i="1" s="1"/>
  <c r="K234" i="1"/>
  <c r="J234" i="1"/>
  <c r="AL233" i="1"/>
  <c r="AK233" i="1"/>
  <c r="AJ233" i="1"/>
  <c r="AI233" i="1"/>
  <c r="AH233" i="1"/>
  <c r="AG233" i="1"/>
  <c r="T233" i="1"/>
  <c r="AF233" i="1" s="1"/>
  <c r="K233" i="1"/>
  <c r="J233" i="1"/>
  <c r="AL232" i="1"/>
  <c r="AK232" i="1"/>
  <c r="AJ232" i="1"/>
  <c r="AI232" i="1"/>
  <c r="AH232" i="1"/>
  <c r="AG232" i="1"/>
  <c r="T232" i="1"/>
  <c r="AF232" i="1" s="1"/>
  <c r="K232" i="1"/>
  <c r="J232" i="1"/>
  <c r="AL231" i="1"/>
  <c r="AK231" i="1"/>
  <c r="AJ231" i="1"/>
  <c r="AI231" i="1"/>
  <c r="AH231" i="1"/>
  <c r="AG231" i="1"/>
  <c r="T231" i="1"/>
  <c r="AF231" i="1" s="1"/>
  <c r="K231" i="1"/>
  <c r="J231" i="1"/>
  <c r="AL230" i="1"/>
  <c r="AK230" i="1"/>
  <c r="AJ230" i="1"/>
  <c r="AI230" i="1"/>
  <c r="AH230" i="1"/>
  <c r="AG230" i="1"/>
  <c r="T230" i="1"/>
  <c r="AF230" i="1" s="1"/>
  <c r="K230" i="1"/>
  <c r="J230" i="1"/>
  <c r="AL229" i="1"/>
  <c r="AK229" i="1"/>
  <c r="AJ229" i="1"/>
  <c r="AI229" i="1"/>
  <c r="AH229" i="1"/>
  <c r="AG229" i="1"/>
  <c r="T229" i="1"/>
  <c r="AF229" i="1" s="1"/>
  <c r="K229" i="1"/>
  <c r="J229" i="1"/>
  <c r="AL228" i="1"/>
  <c r="AK228" i="1"/>
  <c r="AJ228" i="1"/>
  <c r="AI228" i="1"/>
  <c r="AH228" i="1"/>
  <c r="AG228" i="1"/>
  <c r="T228" i="1"/>
  <c r="AF228" i="1" s="1"/>
  <c r="K228" i="1"/>
  <c r="J228" i="1"/>
  <c r="AL227" i="1"/>
  <c r="AK227" i="1"/>
  <c r="AJ227" i="1"/>
  <c r="AI227" i="1"/>
  <c r="AH227" i="1"/>
  <c r="AG227" i="1"/>
  <c r="T227" i="1"/>
  <c r="AF227" i="1" s="1"/>
  <c r="K227" i="1"/>
  <c r="J227" i="1"/>
  <c r="AL226" i="1"/>
  <c r="AK226" i="1"/>
  <c r="AJ226" i="1"/>
  <c r="AI226" i="1"/>
  <c r="AH226" i="1"/>
  <c r="AG226" i="1"/>
  <c r="T226" i="1"/>
  <c r="AF226" i="1" s="1"/>
  <c r="K226" i="1"/>
  <c r="J226" i="1"/>
  <c r="AL225" i="1"/>
  <c r="AK225" i="1"/>
  <c r="AJ225" i="1"/>
  <c r="AI225" i="1"/>
  <c r="AH225" i="1"/>
  <c r="AG225" i="1"/>
  <c r="T225" i="1"/>
  <c r="AF225" i="1" s="1"/>
  <c r="K225" i="1"/>
  <c r="J225" i="1"/>
  <c r="AL224" i="1"/>
  <c r="AK224" i="1"/>
  <c r="AJ224" i="1"/>
  <c r="AI224" i="1"/>
  <c r="AH224" i="1"/>
  <c r="AG224" i="1"/>
  <c r="T224" i="1"/>
  <c r="AF224" i="1" s="1"/>
  <c r="K224" i="1"/>
  <c r="J224" i="1"/>
  <c r="AL223" i="1"/>
  <c r="AK223" i="1"/>
  <c r="AJ223" i="1"/>
  <c r="AI223" i="1"/>
  <c r="AH223" i="1"/>
  <c r="AG223" i="1"/>
  <c r="T223" i="1"/>
  <c r="AF223" i="1" s="1"/>
  <c r="K223" i="1"/>
  <c r="J223" i="1"/>
  <c r="AL222" i="1"/>
  <c r="AK222" i="1"/>
  <c r="AJ222" i="1"/>
  <c r="AI222" i="1"/>
  <c r="AH222" i="1"/>
  <c r="AG222" i="1"/>
  <c r="T222" i="1"/>
  <c r="AF222" i="1" s="1"/>
  <c r="K222" i="1"/>
  <c r="J222" i="1"/>
  <c r="AL221" i="1"/>
  <c r="AK221" i="1"/>
  <c r="AJ221" i="1"/>
  <c r="AI221" i="1"/>
  <c r="AH221" i="1"/>
  <c r="AG221" i="1"/>
  <c r="T221" i="1"/>
  <c r="AF221" i="1" s="1"/>
  <c r="K221" i="1"/>
  <c r="J221" i="1"/>
  <c r="AL220" i="1"/>
  <c r="AK220" i="1"/>
  <c r="AJ220" i="1"/>
  <c r="AI220" i="1"/>
  <c r="AH220" i="1"/>
  <c r="AG220" i="1"/>
  <c r="T220" i="1"/>
  <c r="AF220" i="1" s="1"/>
  <c r="K220" i="1"/>
  <c r="J220" i="1"/>
  <c r="AL219" i="1"/>
  <c r="AK219" i="1"/>
  <c r="AJ219" i="1"/>
  <c r="AI219" i="1"/>
  <c r="AH219" i="1"/>
  <c r="AG219" i="1"/>
  <c r="T219" i="1"/>
  <c r="AF219" i="1" s="1"/>
  <c r="K219" i="1"/>
  <c r="J219" i="1"/>
  <c r="AL218" i="1"/>
  <c r="AK218" i="1"/>
  <c r="AJ218" i="1"/>
  <c r="AI218" i="1"/>
  <c r="AH218" i="1"/>
  <c r="AG218" i="1"/>
  <c r="T218" i="1"/>
  <c r="AF218" i="1" s="1"/>
  <c r="K218" i="1"/>
  <c r="J218" i="1"/>
  <c r="AL217" i="1"/>
  <c r="AK217" i="1"/>
  <c r="AJ217" i="1"/>
  <c r="AI217" i="1"/>
  <c r="AH217" i="1"/>
  <c r="AG217" i="1"/>
  <c r="T217" i="1"/>
  <c r="AF217" i="1" s="1"/>
  <c r="K217" i="1"/>
  <c r="J217" i="1"/>
  <c r="AL216" i="1"/>
  <c r="AK216" i="1"/>
  <c r="AJ216" i="1"/>
  <c r="AI216" i="1"/>
  <c r="AH216" i="1"/>
  <c r="AG216" i="1"/>
  <c r="T216" i="1"/>
  <c r="AF216" i="1" s="1"/>
  <c r="K216" i="1"/>
  <c r="J216" i="1"/>
  <c r="AL215" i="1"/>
  <c r="AK215" i="1"/>
  <c r="AJ215" i="1"/>
  <c r="AI215" i="1"/>
  <c r="AH215" i="1"/>
  <c r="AG215" i="1"/>
  <c r="T215" i="1"/>
  <c r="AF215" i="1" s="1"/>
  <c r="K215" i="1"/>
  <c r="J215" i="1"/>
  <c r="AL214" i="1"/>
  <c r="AK214" i="1"/>
  <c r="AJ214" i="1"/>
  <c r="AI214" i="1"/>
  <c r="AH214" i="1"/>
  <c r="AG214" i="1"/>
  <c r="T214" i="1"/>
  <c r="AF214" i="1" s="1"/>
  <c r="K214" i="1"/>
  <c r="J214" i="1"/>
  <c r="AL213" i="1"/>
  <c r="AK213" i="1"/>
  <c r="AJ213" i="1"/>
  <c r="AI213" i="1"/>
  <c r="AH213" i="1"/>
  <c r="AG213" i="1"/>
  <c r="T213" i="1"/>
  <c r="AF213" i="1" s="1"/>
  <c r="K213" i="1"/>
  <c r="J213" i="1"/>
  <c r="AL212" i="1"/>
  <c r="AK212" i="1"/>
  <c r="AJ212" i="1"/>
  <c r="AI212" i="1"/>
  <c r="AH212" i="1"/>
  <c r="AG212" i="1"/>
  <c r="T212" i="1"/>
  <c r="AF212" i="1" s="1"/>
  <c r="K212" i="1"/>
  <c r="J212" i="1"/>
  <c r="AL211" i="1"/>
  <c r="AK211" i="1"/>
  <c r="AJ211" i="1"/>
  <c r="AI211" i="1"/>
  <c r="AH211" i="1"/>
  <c r="AG211" i="1"/>
  <c r="T211" i="1"/>
  <c r="AF211" i="1" s="1"/>
  <c r="K211" i="1"/>
  <c r="J211" i="1"/>
  <c r="AL210" i="1"/>
  <c r="AK210" i="1"/>
  <c r="AJ210" i="1"/>
  <c r="AI210" i="1"/>
  <c r="AH210" i="1"/>
  <c r="AG210" i="1"/>
  <c r="T210" i="1"/>
  <c r="AF210" i="1" s="1"/>
  <c r="K210" i="1"/>
  <c r="J210" i="1"/>
  <c r="AL209" i="1"/>
  <c r="AK209" i="1"/>
  <c r="AJ209" i="1"/>
  <c r="AI209" i="1"/>
  <c r="AH209" i="1"/>
  <c r="AG209" i="1"/>
  <c r="T209" i="1"/>
  <c r="AF209" i="1" s="1"/>
  <c r="K209" i="1"/>
  <c r="J209" i="1"/>
  <c r="AL208" i="1"/>
  <c r="AK208" i="1"/>
  <c r="AJ208" i="1"/>
  <c r="AI208" i="1"/>
  <c r="AH208" i="1"/>
  <c r="AG208" i="1"/>
  <c r="T208" i="1"/>
  <c r="AF208" i="1" s="1"/>
  <c r="K208" i="1"/>
  <c r="J208" i="1"/>
  <c r="AL207" i="1"/>
  <c r="AK207" i="1"/>
  <c r="AJ207" i="1"/>
  <c r="AI207" i="1"/>
  <c r="AH207" i="1"/>
  <c r="AG207" i="1"/>
  <c r="T207" i="1"/>
  <c r="AF207" i="1" s="1"/>
  <c r="K207" i="1"/>
  <c r="J207" i="1"/>
  <c r="AL206" i="1"/>
  <c r="AK206" i="1"/>
  <c r="AJ206" i="1"/>
  <c r="AI206" i="1"/>
  <c r="AH206" i="1"/>
  <c r="AG206" i="1"/>
  <c r="T206" i="1"/>
  <c r="AF206" i="1" s="1"/>
  <c r="K206" i="1"/>
  <c r="J206" i="1"/>
  <c r="AL205" i="1"/>
  <c r="AK205" i="1"/>
  <c r="AJ205" i="1"/>
  <c r="AI205" i="1"/>
  <c r="AH205" i="1"/>
  <c r="AG205" i="1"/>
  <c r="T205" i="1"/>
  <c r="AF205" i="1" s="1"/>
  <c r="K205" i="1"/>
  <c r="J205" i="1"/>
  <c r="AL204" i="1"/>
  <c r="AK204" i="1"/>
  <c r="AJ204" i="1"/>
  <c r="AI204" i="1"/>
  <c r="AH204" i="1"/>
  <c r="AG204" i="1"/>
  <c r="T204" i="1"/>
  <c r="AF204" i="1" s="1"/>
  <c r="K204" i="1"/>
  <c r="J204" i="1"/>
  <c r="AL203" i="1"/>
  <c r="AK203" i="1"/>
  <c r="AJ203" i="1"/>
  <c r="AI203" i="1"/>
  <c r="AH203" i="1"/>
  <c r="AG203" i="1"/>
  <c r="T203" i="1"/>
  <c r="AF203" i="1" s="1"/>
  <c r="K203" i="1"/>
  <c r="J203" i="1"/>
  <c r="AL202" i="1"/>
  <c r="AK202" i="1"/>
  <c r="AJ202" i="1"/>
  <c r="AI202" i="1"/>
  <c r="AH202" i="1"/>
  <c r="AG202" i="1"/>
  <c r="T202" i="1"/>
  <c r="AF202" i="1" s="1"/>
  <c r="K202" i="1"/>
  <c r="J202" i="1"/>
  <c r="AL201" i="1"/>
  <c r="AK201" i="1"/>
  <c r="AJ201" i="1"/>
  <c r="AI201" i="1"/>
  <c r="AH201" i="1"/>
  <c r="AG201" i="1"/>
  <c r="T201" i="1"/>
  <c r="AF201" i="1" s="1"/>
  <c r="K201" i="1"/>
  <c r="J201" i="1"/>
  <c r="AL200" i="1"/>
  <c r="AK200" i="1"/>
  <c r="AJ200" i="1"/>
  <c r="AI200" i="1"/>
  <c r="AH200" i="1"/>
  <c r="AG200" i="1"/>
  <c r="T200" i="1"/>
  <c r="AF200" i="1" s="1"/>
  <c r="K200" i="1"/>
  <c r="AL199" i="1"/>
  <c r="AK199" i="1"/>
  <c r="AJ199" i="1"/>
  <c r="AI199" i="1"/>
  <c r="AH199" i="1"/>
  <c r="AG199" i="1"/>
  <c r="T199" i="1"/>
  <c r="AF199" i="1" s="1"/>
  <c r="K199" i="1"/>
  <c r="J199" i="1"/>
  <c r="AL198" i="1"/>
  <c r="AK198" i="1"/>
  <c r="AJ198" i="1"/>
  <c r="AI198" i="1"/>
  <c r="AH198" i="1"/>
  <c r="AG198" i="1"/>
  <c r="T198" i="1"/>
  <c r="AF198" i="1" s="1"/>
  <c r="K198" i="1"/>
  <c r="J198" i="1"/>
  <c r="AL197" i="1"/>
  <c r="AK197" i="1"/>
  <c r="AJ197" i="1"/>
  <c r="AI197" i="1"/>
  <c r="AH197" i="1"/>
  <c r="AG197" i="1"/>
  <c r="T197" i="1"/>
  <c r="AF197" i="1" s="1"/>
  <c r="K197" i="1"/>
  <c r="J197" i="1"/>
  <c r="AL196" i="1"/>
  <c r="AK196" i="1"/>
  <c r="AJ196" i="1"/>
  <c r="AI196" i="1"/>
  <c r="AH196" i="1"/>
  <c r="AG196" i="1"/>
  <c r="T196" i="1"/>
  <c r="AF196" i="1" s="1"/>
  <c r="K196" i="1"/>
  <c r="J196" i="1"/>
  <c r="AL195" i="1"/>
  <c r="AK195" i="1"/>
  <c r="AJ195" i="1"/>
  <c r="AI195" i="1"/>
  <c r="AH195" i="1"/>
  <c r="AG195" i="1"/>
  <c r="T195" i="1"/>
  <c r="AF195" i="1" s="1"/>
  <c r="K195" i="1"/>
  <c r="J195" i="1"/>
  <c r="AL194" i="1"/>
  <c r="AK194" i="1"/>
  <c r="AJ194" i="1"/>
  <c r="AI194" i="1"/>
  <c r="AH194" i="1"/>
  <c r="AG194" i="1"/>
  <c r="T194" i="1"/>
  <c r="AF194" i="1" s="1"/>
  <c r="K194" i="1"/>
  <c r="J194" i="1"/>
  <c r="AL193" i="1"/>
  <c r="AK193" i="1"/>
  <c r="AJ193" i="1"/>
  <c r="AI193" i="1"/>
  <c r="AH193" i="1"/>
  <c r="AG193" i="1"/>
  <c r="T193" i="1"/>
  <c r="AF193" i="1" s="1"/>
  <c r="K193" i="1"/>
  <c r="J193" i="1"/>
  <c r="AL192" i="1"/>
  <c r="AK192" i="1"/>
  <c r="AJ192" i="1"/>
  <c r="AI192" i="1"/>
  <c r="AH192" i="1"/>
  <c r="AG192" i="1"/>
  <c r="T192" i="1"/>
  <c r="AF192" i="1" s="1"/>
  <c r="K192" i="1"/>
  <c r="J192" i="1"/>
  <c r="AL191" i="1"/>
  <c r="AK191" i="1"/>
  <c r="AJ191" i="1"/>
  <c r="AI191" i="1"/>
  <c r="AH191" i="1"/>
  <c r="AG191" i="1"/>
  <c r="T191" i="1"/>
  <c r="AF191" i="1" s="1"/>
  <c r="K191" i="1"/>
  <c r="J191" i="1"/>
  <c r="AL190" i="1"/>
  <c r="AK190" i="1"/>
  <c r="AJ190" i="1"/>
  <c r="AI190" i="1"/>
  <c r="AH190" i="1"/>
  <c r="AG190" i="1"/>
  <c r="T190" i="1"/>
  <c r="AF190" i="1" s="1"/>
  <c r="K190" i="1"/>
  <c r="J190" i="1"/>
  <c r="AL189" i="1"/>
  <c r="AK189" i="1"/>
  <c r="AJ189" i="1"/>
  <c r="AI189" i="1"/>
  <c r="AH189" i="1"/>
  <c r="AG189" i="1"/>
  <c r="T189" i="1"/>
  <c r="AF189" i="1" s="1"/>
  <c r="K189" i="1"/>
  <c r="J189" i="1"/>
  <c r="AL188" i="1"/>
  <c r="AK188" i="1"/>
  <c r="AJ188" i="1"/>
  <c r="AI188" i="1"/>
  <c r="AH188" i="1"/>
  <c r="AG188" i="1"/>
  <c r="T188" i="1"/>
  <c r="AF188" i="1" s="1"/>
  <c r="K188" i="1"/>
  <c r="J188" i="1"/>
  <c r="AG187" i="1"/>
  <c r="T187" i="1"/>
  <c r="AF187" i="1" s="1"/>
  <c r="AL186" i="1"/>
  <c r="AK186" i="1"/>
  <c r="AJ186" i="1"/>
  <c r="AI186" i="1"/>
  <c r="AH186" i="1"/>
  <c r="AG186" i="1"/>
  <c r="T186" i="1"/>
  <c r="AF186" i="1" s="1"/>
  <c r="K186" i="1"/>
  <c r="J186" i="1"/>
  <c r="AL185" i="1"/>
  <c r="AK185" i="1"/>
  <c r="AJ185" i="1"/>
  <c r="AI185" i="1"/>
  <c r="AH185" i="1"/>
  <c r="AG185" i="1"/>
  <c r="T185" i="1"/>
  <c r="AF185" i="1" s="1"/>
  <c r="K185" i="1"/>
  <c r="J185" i="1"/>
  <c r="AL184" i="1"/>
  <c r="AK184" i="1"/>
  <c r="AJ184" i="1"/>
  <c r="AI184" i="1"/>
  <c r="AH184" i="1"/>
  <c r="AG184" i="1"/>
  <c r="T184" i="1"/>
  <c r="AF184" i="1" s="1"/>
  <c r="K184" i="1"/>
  <c r="J184" i="1"/>
  <c r="AL183" i="1"/>
  <c r="AK183" i="1"/>
  <c r="AJ183" i="1"/>
  <c r="AI183" i="1"/>
  <c r="AH183" i="1"/>
  <c r="AG183" i="1"/>
  <c r="T183" i="1"/>
  <c r="AF183" i="1" s="1"/>
  <c r="K183" i="1"/>
  <c r="J183" i="1"/>
  <c r="AL182" i="1"/>
  <c r="AK182" i="1"/>
  <c r="AJ182" i="1"/>
  <c r="AI182" i="1"/>
  <c r="AH182" i="1"/>
  <c r="AG182" i="1"/>
  <c r="T182" i="1"/>
  <c r="AF182" i="1" s="1"/>
  <c r="K182" i="1"/>
  <c r="J182" i="1"/>
  <c r="AL181" i="1"/>
  <c r="AK181" i="1"/>
  <c r="AJ181" i="1"/>
  <c r="AI181" i="1"/>
  <c r="AH181" i="1"/>
  <c r="AG181" i="1"/>
  <c r="T181" i="1"/>
  <c r="AF181" i="1" s="1"/>
  <c r="K181" i="1"/>
  <c r="J181" i="1"/>
  <c r="AL180" i="1"/>
  <c r="AK180" i="1"/>
  <c r="AJ180" i="1"/>
  <c r="AI180" i="1"/>
  <c r="AH180" i="1"/>
  <c r="AG180" i="1"/>
  <c r="T180" i="1"/>
  <c r="AF180" i="1" s="1"/>
  <c r="K180" i="1"/>
  <c r="J180" i="1"/>
  <c r="AL179" i="1"/>
  <c r="AK179" i="1"/>
  <c r="AJ179" i="1"/>
  <c r="AI179" i="1"/>
  <c r="AH179" i="1"/>
  <c r="AG179" i="1"/>
  <c r="T179" i="1"/>
  <c r="AF179" i="1" s="1"/>
  <c r="K179" i="1"/>
  <c r="J179" i="1"/>
  <c r="AL178" i="1"/>
  <c r="AK178" i="1"/>
  <c r="AJ178" i="1"/>
  <c r="AI178" i="1"/>
  <c r="AH178" i="1"/>
  <c r="AG178" i="1"/>
  <c r="T178" i="1"/>
  <c r="AF178" i="1" s="1"/>
  <c r="K178" i="1"/>
  <c r="J178" i="1"/>
  <c r="AL177" i="1"/>
  <c r="AK177" i="1"/>
  <c r="AJ177" i="1"/>
  <c r="AI177" i="1"/>
  <c r="AH177" i="1"/>
  <c r="AG177" i="1"/>
  <c r="T177" i="1"/>
  <c r="AF177" i="1" s="1"/>
  <c r="K177" i="1"/>
  <c r="J177" i="1"/>
  <c r="AL176" i="1"/>
  <c r="AK176" i="1"/>
  <c r="AJ176" i="1"/>
  <c r="AI176" i="1"/>
  <c r="AH176" i="1"/>
  <c r="AG176" i="1"/>
  <c r="T176" i="1"/>
  <c r="AF176" i="1" s="1"/>
  <c r="K176" i="1"/>
  <c r="J176" i="1"/>
  <c r="AL175" i="1"/>
  <c r="AK175" i="1"/>
  <c r="AJ175" i="1"/>
  <c r="AI175" i="1"/>
  <c r="AH175" i="1"/>
  <c r="AG175" i="1"/>
  <c r="T175" i="1"/>
  <c r="AF175" i="1" s="1"/>
  <c r="K175" i="1"/>
  <c r="J175" i="1"/>
  <c r="AL174" i="1"/>
  <c r="AK174" i="1"/>
  <c r="AJ174" i="1"/>
  <c r="AI174" i="1"/>
  <c r="AH174" i="1"/>
  <c r="AG174" i="1"/>
  <c r="T174" i="1"/>
  <c r="AF174" i="1" s="1"/>
  <c r="K174" i="1"/>
  <c r="J174" i="1"/>
  <c r="AL173" i="1"/>
  <c r="AK173" i="1"/>
  <c r="AJ173" i="1"/>
  <c r="AI173" i="1"/>
  <c r="AH173" i="1"/>
  <c r="AG173" i="1"/>
  <c r="T173" i="1"/>
  <c r="AF173" i="1" s="1"/>
  <c r="K173" i="1"/>
  <c r="J173" i="1"/>
  <c r="AL172" i="1"/>
  <c r="AK172" i="1"/>
  <c r="AJ172" i="1"/>
  <c r="AI172" i="1"/>
  <c r="AH172" i="1"/>
  <c r="AG172" i="1"/>
  <c r="T172" i="1"/>
  <c r="AF172" i="1" s="1"/>
  <c r="K172" i="1"/>
  <c r="J172" i="1"/>
  <c r="AL171" i="1"/>
  <c r="AK171" i="1"/>
  <c r="AJ171" i="1"/>
  <c r="AI171" i="1"/>
  <c r="AH171" i="1"/>
  <c r="AG171" i="1"/>
  <c r="T171" i="1"/>
  <c r="AF171" i="1" s="1"/>
  <c r="K171" i="1"/>
  <c r="J171" i="1"/>
  <c r="AL170" i="1"/>
  <c r="AK170" i="1"/>
  <c r="AJ170" i="1"/>
  <c r="AI170" i="1"/>
  <c r="AH170" i="1"/>
  <c r="AG170" i="1"/>
  <c r="T170" i="1"/>
  <c r="AF170" i="1" s="1"/>
  <c r="K170" i="1"/>
  <c r="J170" i="1"/>
  <c r="AL169" i="1"/>
  <c r="AK169" i="1"/>
  <c r="AJ169" i="1"/>
  <c r="AI169" i="1"/>
  <c r="AH169" i="1"/>
  <c r="AG169" i="1"/>
  <c r="T169" i="1"/>
  <c r="AF169" i="1" s="1"/>
  <c r="K169" i="1"/>
  <c r="J169" i="1"/>
  <c r="AL168" i="1"/>
  <c r="AK168" i="1"/>
  <c r="AJ168" i="1"/>
  <c r="AI168" i="1"/>
  <c r="AH168" i="1"/>
  <c r="AG168" i="1"/>
  <c r="T168" i="1"/>
  <c r="AF168" i="1" s="1"/>
  <c r="K168" i="1"/>
  <c r="J168" i="1"/>
  <c r="AL167" i="1"/>
  <c r="AK167" i="1"/>
  <c r="AJ167" i="1"/>
  <c r="AI167" i="1"/>
  <c r="AH167" i="1"/>
  <c r="AG167" i="1"/>
  <c r="T167" i="1"/>
  <c r="AF167" i="1" s="1"/>
  <c r="K167" i="1"/>
  <c r="J167" i="1"/>
  <c r="AL166" i="1"/>
  <c r="AK166" i="1"/>
  <c r="AJ166" i="1"/>
  <c r="AI166" i="1"/>
  <c r="AH166" i="1"/>
  <c r="AG166" i="1"/>
  <c r="T166" i="1"/>
  <c r="AF166" i="1" s="1"/>
  <c r="K166" i="1"/>
  <c r="J166" i="1"/>
  <c r="AL165" i="1"/>
  <c r="AK165" i="1"/>
  <c r="AJ165" i="1"/>
  <c r="AI165" i="1"/>
  <c r="AH165" i="1"/>
  <c r="AG165" i="1"/>
  <c r="T165" i="1"/>
  <c r="AF165" i="1" s="1"/>
  <c r="K165" i="1"/>
  <c r="J165" i="1"/>
  <c r="AL164" i="1"/>
  <c r="AK164" i="1"/>
  <c r="AJ164" i="1"/>
  <c r="AI164" i="1"/>
  <c r="AH164" i="1"/>
  <c r="AG164" i="1"/>
  <c r="T164" i="1"/>
  <c r="AF164" i="1" s="1"/>
  <c r="K164" i="1"/>
  <c r="J164" i="1"/>
  <c r="AL163" i="1"/>
  <c r="AK163" i="1"/>
  <c r="AJ163" i="1"/>
  <c r="AI163" i="1"/>
  <c r="AH163" i="1"/>
  <c r="AG163" i="1"/>
  <c r="T163" i="1"/>
  <c r="AF163" i="1" s="1"/>
  <c r="K163" i="1"/>
  <c r="J163" i="1"/>
  <c r="AL162" i="1"/>
  <c r="AK162" i="1"/>
  <c r="AJ162" i="1"/>
  <c r="AI162" i="1"/>
  <c r="AH162" i="1"/>
  <c r="AG162" i="1"/>
  <c r="T162" i="1"/>
  <c r="AF162" i="1" s="1"/>
  <c r="K162" i="1"/>
  <c r="J162" i="1"/>
  <c r="AL161" i="1"/>
  <c r="AK161" i="1"/>
  <c r="AJ161" i="1"/>
  <c r="AI161" i="1"/>
  <c r="AH161" i="1"/>
  <c r="AG161" i="1"/>
  <c r="T161" i="1"/>
  <c r="AF161" i="1" s="1"/>
  <c r="K161" i="1"/>
  <c r="J161" i="1"/>
  <c r="AL160" i="1"/>
  <c r="AK160" i="1"/>
  <c r="AJ160" i="1"/>
  <c r="AI160" i="1"/>
  <c r="AH160" i="1"/>
  <c r="AG160" i="1"/>
  <c r="T160" i="1"/>
  <c r="AF160" i="1" s="1"/>
  <c r="K160" i="1"/>
  <c r="J160" i="1"/>
  <c r="AL159" i="1"/>
  <c r="AK159" i="1"/>
  <c r="AJ159" i="1"/>
  <c r="AI159" i="1"/>
  <c r="AH159" i="1"/>
  <c r="AG159" i="1"/>
  <c r="T159" i="1"/>
  <c r="AF159" i="1" s="1"/>
  <c r="K159" i="1"/>
  <c r="J159" i="1"/>
  <c r="T158" i="1"/>
  <c r="AF158" i="1" s="1"/>
  <c r="AL157" i="1"/>
  <c r="AK157" i="1"/>
  <c r="AJ157" i="1"/>
  <c r="AI157" i="1"/>
  <c r="AH157" i="1"/>
  <c r="T157" i="1"/>
  <c r="AF157" i="1" s="1"/>
  <c r="K157" i="1"/>
  <c r="J157" i="1"/>
  <c r="AL156" i="1"/>
  <c r="AK156" i="1"/>
  <c r="AJ156" i="1"/>
  <c r="AI156" i="1"/>
  <c r="AH156" i="1"/>
  <c r="AG156" i="1"/>
  <c r="T156" i="1"/>
  <c r="AF156" i="1" s="1"/>
  <c r="K156" i="1"/>
  <c r="J156" i="1"/>
  <c r="AL155" i="1"/>
  <c r="AK155" i="1"/>
  <c r="AJ155" i="1"/>
  <c r="AI155" i="1"/>
  <c r="AH155" i="1"/>
  <c r="AG155" i="1"/>
  <c r="T155" i="1"/>
  <c r="AF155" i="1" s="1"/>
  <c r="K155" i="1"/>
  <c r="J155" i="1"/>
  <c r="AL154" i="1"/>
  <c r="AK154" i="1"/>
  <c r="AJ154" i="1"/>
  <c r="AI154" i="1"/>
  <c r="AH154" i="1"/>
  <c r="AG154" i="1"/>
  <c r="T154" i="1"/>
  <c r="AF154" i="1" s="1"/>
  <c r="K154" i="1"/>
  <c r="J154" i="1"/>
  <c r="AL153" i="1"/>
  <c r="AK153" i="1"/>
  <c r="AJ153" i="1"/>
  <c r="AI153" i="1"/>
  <c r="AH153" i="1"/>
  <c r="AG153" i="1"/>
  <c r="T153" i="1"/>
  <c r="AF153" i="1" s="1"/>
  <c r="K153" i="1"/>
  <c r="J153" i="1"/>
  <c r="AL152" i="1"/>
  <c r="AK152" i="1"/>
  <c r="AJ152" i="1"/>
  <c r="AI152" i="1"/>
  <c r="AH152" i="1"/>
  <c r="AG152" i="1"/>
  <c r="T152" i="1"/>
  <c r="AF152" i="1" s="1"/>
  <c r="K152" i="1"/>
  <c r="J152" i="1"/>
  <c r="AL151" i="1"/>
  <c r="AK151" i="1"/>
  <c r="AJ151" i="1"/>
  <c r="AI151" i="1"/>
  <c r="AH151" i="1"/>
  <c r="AG151" i="1"/>
  <c r="T151" i="1"/>
  <c r="AF151" i="1" s="1"/>
  <c r="K151" i="1"/>
  <c r="J151" i="1"/>
  <c r="AL150" i="1"/>
  <c r="AK150" i="1"/>
  <c r="AJ150" i="1"/>
  <c r="AI150" i="1"/>
  <c r="AH150" i="1"/>
  <c r="AG150" i="1"/>
  <c r="T150" i="1"/>
  <c r="AF150" i="1" s="1"/>
  <c r="K150" i="1"/>
  <c r="J150" i="1"/>
  <c r="AL149" i="1"/>
  <c r="AK149" i="1"/>
  <c r="AJ149" i="1"/>
  <c r="AI149" i="1"/>
  <c r="AH149" i="1"/>
  <c r="AG149" i="1"/>
  <c r="T149" i="1"/>
  <c r="AF149" i="1" s="1"/>
  <c r="K149" i="1"/>
  <c r="J149" i="1"/>
  <c r="AL148" i="1"/>
  <c r="AK148" i="1"/>
  <c r="AJ148" i="1"/>
  <c r="AI148" i="1"/>
  <c r="AH148" i="1"/>
  <c r="AG148" i="1"/>
  <c r="T148" i="1"/>
  <c r="AF148" i="1" s="1"/>
  <c r="K148" i="1"/>
  <c r="J148" i="1"/>
  <c r="AL147" i="1"/>
  <c r="AK147" i="1"/>
  <c r="AJ147" i="1"/>
  <c r="AI147" i="1"/>
  <c r="AH147" i="1"/>
  <c r="AG147" i="1"/>
  <c r="T147" i="1"/>
  <c r="AF147" i="1" s="1"/>
  <c r="K147" i="1"/>
  <c r="J147" i="1"/>
  <c r="AL146" i="1"/>
  <c r="AK146" i="1"/>
  <c r="AJ146" i="1"/>
  <c r="AI146" i="1"/>
  <c r="AH146" i="1"/>
  <c r="AG146" i="1"/>
  <c r="T146" i="1"/>
  <c r="AF146" i="1" s="1"/>
  <c r="K146" i="1"/>
  <c r="J146" i="1"/>
  <c r="AL145" i="1"/>
  <c r="AK145" i="1"/>
  <c r="AJ145" i="1"/>
  <c r="AI145" i="1"/>
  <c r="AH145" i="1"/>
  <c r="AG145" i="1"/>
  <c r="T145" i="1"/>
  <c r="AF145" i="1" s="1"/>
  <c r="K145" i="1"/>
  <c r="J145" i="1"/>
  <c r="AL144" i="1"/>
  <c r="AK144" i="1"/>
  <c r="AJ144" i="1"/>
  <c r="AI144" i="1"/>
  <c r="AH144" i="1"/>
  <c r="AG144" i="1"/>
  <c r="T144" i="1"/>
  <c r="AF144" i="1" s="1"/>
  <c r="K144" i="1"/>
  <c r="J144" i="1"/>
  <c r="AL143" i="1"/>
  <c r="AK143" i="1"/>
  <c r="AJ143" i="1"/>
  <c r="AI143" i="1"/>
  <c r="AH143" i="1"/>
  <c r="AG143" i="1"/>
  <c r="T143" i="1"/>
  <c r="AF143" i="1" s="1"/>
  <c r="K143" i="1"/>
  <c r="J143" i="1"/>
  <c r="AL142" i="1"/>
  <c r="AK142" i="1"/>
  <c r="AJ142" i="1"/>
  <c r="AI142" i="1"/>
  <c r="AH142" i="1"/>
  <c r="AG142" i="1"/>
  <c r="T142" i="1"/>
  <c r="AF142" i="1" s="1"/>
  <c r="K142" i="1"/>
  <c r="J142" i="1"/>
  <c r="AL141" i="1"/>
  <c r="AK141" i="1"/>
  <c r="AJ141" i="1"/>
  <c r="AI141" i="1"/>
  <c r="AH141" i="1"/>
  <c r="AG141" i="1"/>
  <c r="T141" i="1"/>
  <c r="AF141" i="1" s="1"/>
  <c r="K141" i="1"/>
  <c r="J141" i="1"/>
  <c r="AL140" i="1"/>
  <c r="AK140" i="1"/>
  <c r="AJ140" i="1"/>
  <c r="AI140" i="1"/>
  <c r="AH140" i="1"/>
  <c r="AG140" i="1"/>
  <c r="T140" i="1"/>
  <c r="AF140" i="1" s="1"/>
  <c r="K140" i="1"/>
  <c r="J140" i="1"/>
  <c r="AL139" i="1"/>
  <c r="AK139" i="1"/>
  <c r="AJ139" i="1"/>
  <c r="AI139" i="1"/>
  <c r="AH139" i="1"/>
  <c r="AG139" i="1"/>
  <c r="T139" i="1"/>
  <c r="AF139" i="1" s="1"/>
  <c r="K139" i="1"/>
  <c r="J139" i="1"/>
  <c r="AL138" i="1"/>
  <c r="AK138" i="1"/>
  <c r="AJ138" i="1"/>
  <c r="AI138" i="1"/>
  <c r="AH138" i="1"/>
  <c r="AG138" i="1"/>
  <c r="T138" i="1"/>
  <c r="AF138" i="1" s="1"/>
  <c r="K138" i="1"/>
  <c r="J138" i="1"/>
  <c r="AL137" i="1"/>
  <c r="AK137" i="1"/>
  <c r="AJ137" i="1"/>
  <c r="AI137" i="1"/>
  <c r="AH137" i="1"/>
  <c r="AG137" i="1"/>
  <c r="T137" i="1"/>
  <c r="AF137" i="1" s="1"/>
  <c r="K137" i="1"/>
  <c r="J137" i="1"/>
  <c r="AL136" i="1"/>
  <c r="AK136" i="1"/>
  <c r="AJ136" i="1"/>
  <c r="AI136" i="1"/>
  <c r="AH136" i="1"/>
  <c r="AG136" i="1"/>
  <c r="T136" i="1"/>
  <c r="AF136" i="1" s="1"/>
  <c r="K136" i="1"/>
  <c r="J136" i="1"/>
  <c r="AL135" i="1"/>
  <c r="AK135" i="1"/>
  <c r="AJ135" i="1"/>
  <c r="AI135" i="1"/>
  <c r="AH135" i="1"/>
  <c r="AG135" i="1"/>
  <c r="T135" i="1"/>
  <c r="AF135" i="1" s="1"/>
  <c r="K135" i="1"/>
  <c r="J135" i="1"/>
  <c r="AL134" i="1"/>
  <c r="AK134" i="1"/>
  <c r="AJ134" i="1"/>
  <c r="AI134" i="1"/>
  <c r="AH134" i="1"/>
  <c r="AG134" i="1"/>
  <c r="T134" i="1"/>
  <c r="AF134" i="1" s="1"/>
  <c r="K134" i="1"/>
  <c r="J134" i="1"/>
  <c r="AL133" i="1"/>
  <c r="AK133" i="1"/>
  <c r="AJ133" i="1"/>
  <c r="AI133" i="1"/>
  <c r="AH133" i="1"/>
  <c r="AG133" i="1"/>
  <c r="T133" i="1"/>
  <c r="AF133" i="1" s="1"/>
  <c r="K133" i="1"/>
  <c r="J133" i="1"/>
  <c r="AL132" i="1"/>
  <c r="AK132" i="1"/>
  <c r="AJ132" i="1"/>
  <c r="AI132" i="1"/>
  <c r="AH132" i="1"/>
  <c r="AG132" i="1"/>
  <c r="T132" i="1"/>
  <c r="AF132" i="1" s="1"/>
  <c r="K132" i="1"/>
  <c r="J132" i="1"/>
  <c r="AL131" i="1"/>
  <c r="AK131" i="1"/>
  <c r="AJ131" i="1"/>
  <c r="AI131" i="1"/>
  <c r="AH131" i="1"/>
  <c r="AG131" i="1"/>
  <c r="T131" i="1"/>
  <c r="AF131" i="1" s="1"/>
  <c r="K131" i="1"/>
  <c r="J131" i="1"/>
  <c r="AL130" i="1"/>
  <c r="AK130" i="1"/>
  <c r="AJ130" i="1"/>
  <c r="AI130" i="1"/>
  <c r="AH130" i="1"/>
  <c r="AG130" i="1"/>
  <c r="T130" i="1"/>
  <c r="AF130" i="1" s="1"/>
  <c r="K130" i="1"/>
  <c r="J130" i="1"/>
  <c r="AL129" i="1"/>
  <c r="AK129" i="1"/>
  <c r="AJ129" i="1"/>
  <c r="AI129" i="1"/>
  <c r="AH129" i="1"/>
  <c r="AG129" i="1"/>
  <c r="T129" i="1"/>
  <c r="AF129" i="1" s="1"/>
  <c r="K129" i="1"/>
  <c r="J129" i="1"/>
  <c r="AL128" i="1"/>
  <c r="AK128" i="1"/>
  <c r="AJ128" i="1"/>
  <c r="AI128" i="1"/>
  <c r="AH128" i="1"/>
  <c r="AG128" i="1"/>
  <c r="T128" i="1"/>
  <c r="AF128" i="1" s="1"/>
  <c r="K128" i="1"/>
  <c r="J128" i="1"/>
  <c r="AL127" i="1"/>
  <c r="AK127" i="1"/>
  <c r="AJ127" i="1"/>
  <c r="AI127" i="1"/>
  <c r="AH127" i="1"/>
  <c r="AG127" i="1"/>
  <c r="T127" i="1"/>
  <c r="AF127" i="1" s="1"/>
  <c r="K127" i="1"/>
  <c r="J127" i="1"/>
  <c r="AL126" i="1"/>
  <c r="AK126" i="1"/>
  <c r="AJ126" i="1"/>
  <c r="AI126" i="1"/>
  <c r="AH126" i="1"/>
  <c r="AG126" i="1"/>
  <c r="T126" i="1"/>
  <c r="AF126" i="1" s="1"/>
  <c r="K126" i="1"/>
  <c r="J126" i="1"/>
  <c r="AL125" i="1"/>
  <c r="AK125" i="1"/>
  <c r="AJ125" i="1"/>
  <c r="AI125" i="1"/>
  <c r="AH125" i="1"/>
  <c r="AG125" i="1"/>
  <c r="T125" i="1"/>
  <c r="AF125" i="1" s="1"/>
  <c r="K125" i="1"/>
  <c r="J125" i="1"/>
  <c r="AL124" i="1"/>
  <c r="AK124" i="1"/>
  <c r="AJ124" i="1"/>
  <c r="AI124" i="1"/>
  <c r="AH124" i="1"/>
  <c r="AG124" i="1"/>
  <c r="T124" i="1"/>
  <c r="AF124" i="1" s="1"/>
  <c r="K124" i="1"/>
  <c r="J124" i="1"/>
  <c r="AL123" i="1"/>
  <c r="AK123" i="1"/>
  <c r="AJ123" i="1"/>
  <c r="AI123" i="1"/>
  <c r="AH123" i="1"/>
  <c r="AG123" i="1"/>
  <c r="T123" i="1"/>
  <c r="AF123" i="1" s="1"/>
  <c r="K123" i="1"/>
  <c r="J123" i="1"/>
  <c r="AL122" i="1"/>
  <c r="AK122" i="1"/>
  <c r="AJ122" i="1"/>
  <c r="AI122" i="1"/>
  <c r="AH122" i="1"/>
  <c r="AG122" i="1"/>
  <c r="T122" i="1"/>
  <c r="AF122" i="1" s="1"/>
  <c r="K122" i="1"/>
  <c r="J122" i="1"/>
  <c r="AL121" i="1"/>
  <c r="AK121" i="1"/>
  <c r="AJ121" i="1"/>
  <c r="AI121" i="1"/>
  <c r="AH121" i="1"/>
  <c r="AG121" i="1"/>
  <c r="T121" i="1"/>
  <c r="AF121" i="1" s="1"/>
  <c r="K121" i="1"/>
  <c r="J121" i="1"/>
  <c r="AL120" i="1"/>
  <c r="AK120" i="1"/>
  <c r="AJ120" i="1"/>
  <c r="AI120" i="1"/>
  <c r="AH120" i="1"/>
  <c r="AG120" i="1"/>
  <c r="T120" i="1"/>
  <c r="AF120" i="1" s="1"/>
  <c r="K120" i="1"/>
  <c r="J120" i="1"/>
  <c r="AL119" i="1"/>
  <c r="AK119" i="1"/>
  <c r="AJ119" i="1"/>
  <c r="AI119" i="1"/>
  <c r="AH119" i="1"/>
  <c r="AG119" i="1"/>
  <c r="T119" i="1"/>
  <c r="AF119" i="1" s="1"/>
  <c r="K119" i="1"/>
  <c r="J119" i="1"/>
  <c r="AL118" i="1"/>
  <c r="AK118" i="1"/>
  <c r="AJ118" i="1"/>
  <c r="AI118" i="1"/>
  <c r="AH118" i="1"/>
  <c r="AG118" i="1"/>
  <c r="T118" i="1"/>
  <c r="AF118" i="1" s="1"/>
  <c r="K118" i="1"/>
  <c r="J118" i="1"/>
  <c r="AL117" i="1"/>
  <c r="AK117" i="1"/>
  <c r="AJ117" i="1"/>
  <c r="AI117" i="1"/>
  <c r="AH117" i="1"/>
  <c r="AG117" i="1"/>
  <c r="T117" i="1"/>
  <c r="AF117" i="1" s="1"/>
  <c r="K117" i="1"/>
  <c r="J117" i="1"/>
  <c r="AL116" i="1"/>
  <c r="AK116" i="1"/>
  <c r="AJ116" i="1"/>
  <c r="AI116" i="1"/>
  <c r="AH116" i="1"/>
  <c r="AG116" i="1"/>
  <c r="T116" i="1"/>
  <c r="AF116" i="1" s="1"/>
  <c r="K116" i="1"/>
  <c r="J116" i="1"/>
  <c r="AL115" i="1"/>
  <c r="AK115" i="1"/>
  <c r="AJ115" i="1"/>
  <c r="AI115" i="1"/>
  <c r="AH115" i="1"/>
  <c r="AG115" i="1"/>
  <c r="T115" i="1"/>
  <c r="AF115" i="1" s="1"/>
  <c r="K115" i="1"/>
  <c r="J115" i="1"/>
  <c r="AL114" i="1"/>
  <c r="AK114" i="1"/>
  <c r="AJ114" i="1"/>
  <c r="AI114" i="1"/>
  <c r="AH114" i="1"/>
  <c r="AG114" i="1"/>
  <c r="T114" i="1"/>
  <c r="AF114" i="1" s="1"/>
  <c r="K114" i="1"/>
  <c r="J114" i="1"/>
  <c r="AL113" i="1"/>
  <c r="AK113" i="1"/>
  <c r="AJ113" i="1"/>
  <c r="AI113" i="1"/>
  <c r="AH113" i="1"/>
  <c r="AG113" i="1"/>
  <c r="T113" i="1"/>
  <c r="AF113" i="1" s="1"/>
  <c r="K113" i="1"/>
  <c r="J113" i="1"/>
  <c r="AL112" i="1"/>
  <c r="AK112" i="1"/>
  <c r="AJ112" i="1"/>
  <c r="AI112" i="1"/>
  <c r="AH112" i="1"/>
  <c r="AG112" i="1"/>
  <c r="T112" i="1"/>
  <c r="AF112" i="1" s="1"/>
  <c r="K112" i="1"/>
  <c r="J112" i="1"/>
  <c r="AL111" i="1"/>
  <c r="AK111" i="1"/>
  <c r="AJ111" i="1"/>
  <c r="AI111" i="1"/>
  <c r="AH111" i="1"/>
  <c r="AG111" i="1"/>
  <c r="T111" i="1"/>
  <c r="AF111" i="1" s="1"/>
  <c r="K111" i="1"/>
  <c r="J111" i="1"/>
  <c r="AL110" i="1"/>
  <c r="AK110" i="1"/>
  <c r="AJ110" i="1"/>
  <c r="AI110" i="1"/>
  <c r="AH110" i="1"/>
  <c r="AG110" i="1"/>
  <c r="T110" i="1"/>
  <c r="AF110" i="1" s="1"/>
  <c r="K110" i="1"/>
  <c r="J110" i="1"/>
  <c r="AL109" i="1"/>
  <c r="AK109" i="1"/>
  <c r="AJ109" i="1"/>
  <c r="AI109" i="1"/>
  <c r="AH109" i="1"/>
  <c r="AG109" i="1"/>
  <c r="T109" i="1"/>
  <c r="AF109" i="1" s="1"/>
  <c r="K109" i="1"/>
  <c r="J109" i="1"/>
  <c r="AL108" i="1"/>
  <c r="AK108" i="1"/>
  <c r="AJ108" i="1"/>
  <c r="AI108" i="1"/>
  <c r="AH108" i="1"/>
  <c r="AG108" i="1"/>
  <c r="T108" i="1"/>
  <c r="AF108" i="1" s="1"/>
  <c r="K108" i="1"/>
  <c r="J108" i="1"/>
  <c r="AL107" i="1"/>
  <c r="AK107" i="1"/>
  <c r="AJ107" i="1"/>
  <c r="AI107" i="1"/>
  <c r="AH107" i="1"/>
  <c r="AG107" i="1"/>
  <c r="T107" i="1"/>
  <c r="AF107" i="1" s="1"/>
  <c r="K107" i="1"/>
  <c r="J107" i="1"/>
  <c r="AL106" i="1"/>
  <c r="AK106" i="1"/>
  <c r="AJ106" i="1"/>
  <c r="AI106" i="1"/>
  <c r="AH106" i="1"/>
  <c r="AG106" i="1"/>
  <c r="T106" i="1"/>
  <c r="AF106" i="1" s="1"/>
  <c r="K106" i="1"/>
  <c r="J106" i="1"/>
  <c r="AL105" i="1"/>
  <c r="AK105" i="1"/>
  <c r="AJ105" i="1"/>
  <c r="AI105" i="1"/>
  <c r="AH105" i="1"/>
  <c r="AG105" i="1"/>
  <c r="T105" i="1"/>
  <c r="AF105" i="1" s="1"/>
  <c r="K105" i="1"/>
  <c r="J105" i="1"/>
  <c r="AL104" i="1"/>
  <c r="AK104" i="1"/>
  <c r="AJ104" i="1"/>
  <c r="AI104" i="1"/>
  <c r="AH104" i="1"/>
  <c r="AG104" i="1"/>
  <c r="T104" i="1"/>
  <c r="AF104" i="1" s="1"/>
  <c r="K104" i="1"/>
  <c r="J104" i="1"/>
  <c r="AL103" i="1"/>
  <c r="AK103" i="1"/>
  <c r="AJ103" i="1"/>
  <c r="AI103" i="1"/>
  <c r="AH103" i="1"/>
  <c r="AG103" i="1"/>
  <c r="T103" i="1"/>
  <c r="AF103" i="1" s="1"/>
  <c r="K103" i="1"/>
  <c r="J103" i="1"/>
  <c r="AL102" i="1"/>
  <c r="AK102" i="1"/>
  <c r="AJ102" i="1"/>
  <c r="AI102" i="1"/>
  <c r="AH102" i="1"/>
  <c r="AG102" i="1"/>
  <c r="T102" i="1"/>
  <c r="AF102" i="1" s="1"/>
  <c r="K102" i="1"/>
  <c r="J102" i="1"/>
  <c r="AL101" i="1"/>
  <c r="AK101" i="1"/>
  <c r="AJ101" i="1"/>
  <c r="AI101" i="1"/>
  <c r="AH101" i="1"/>
  <c r="AG101" i="1"/>
  <c r="T101" i="1"/>
  <c r="AF101" i="1" s="1"/>
  <c r="K101" i="1"/>
  <c r="J101" i="1"/>
  <c r="AL100" i="1"/>
  <c r="AK100" i="1"/>
  <c r="AJ100" i="1"/>
  <c r="AI100" i="1"/>
  <c r="AH100" i="1"/>
  <c r="AG100" i="1"/>
  <c r="T100" i="1"/>
  <c r="AF100" i="1" s="1"/>
  <c r="K100" i="1"/>
  <c r="J100" i="1"/>
  <c r="AL99" i="1"/>
  <c r="AK99" i="1"/>
  <c r="AJ99" i="1"/>
  <c r="AI99" i="1"/>
  <c r="AH99" i="1"/>
  <c r="AG99" i="1"/>
  <c r="T99" i="1"/>
  <c r="AF99" i="1" s="1"/>
  <c r="K99" i="1"/>
  <c r="J99" i="1"/>
  <c r="AL98" i="1"/>
  <c r="AK98" i="1"/>
  <c r="AJ98" i="1"/>
  <c r="AI98" i="1"/>
  <c r="AH98" i="1"/>
  <c r="AG98" i="1"/>
  <c r="T98" i="1"/>
  <c r="AF98" i="1" s="1"/>
  <c r="K98" i="1"/>
  <c r="J98" i="1"/>
  <c r="AL97" i="1"/>
  <c r="AK97" i="1"/>
  <c r="AJ97" i="1"/>
  <c r="AI97" i="1"/>
  <c r="AH97" i="1"/>
  <c r="AG97" i="1"/>
  <c r="T97" i="1"/>
  <c r="AF97" i="1" s="1"/>
  <c r="K97" i="1"/>
  <c r="J97" i="1"/>
  <c r="AL96" i="1"/>
  <c r="AK96" i="1"/>
  <c r="AJ96" i="1"/>
  <c r="AI96" i="1"/>
  <c r="AH96" i="1"/>
  <c r="AG96" i="1"/>
  <c r="T96" i="1"/>
  <c r="AF96" i="1" s="1"/>
  <c r="K96" i="1"/>
  <c r="J96" i="1"/>
  <c r="AL95" i="1"/>
  <c r="AK95" i="1"/>
  <c r="AJ95" i="1"/>
  <c r="AI95" i="1"/>
  <c r="AH95" i="1"/>
  <c r="AG95" i="1"/>
  <c r="T95" i="1"/>
  <c r="AF95" i="1" s="1"/>
  <c r="K95" i="1"/>
  <c r="J95" i="1"/>
  <c r="AL94" i="1"/>
  <c r="AK94" i="1"/>
  <c r="AJ94" i="1"/>
  <c r="AI94" i="1"/>
  <c r="AH94" i="1"/>
  <c r="AG94" i="1"/>
  <c r="T94" i="1"/>
  <c r="AF94" i="1" s="1"/>
  <c r="K94" i="1"/>
  <c r="J94" i="1"/>
  <c r="AL93" i="1"/>
  <c r="AK93" i="1"/>
  <c r="AJ93" i="1"/>
  <c r="AI93" i="1"/>
  <c r="AH93" i="1"/>
  <c r="AG93" i="1"/>
  <c r="T93" i="1"/>
  <c r="AF93" i="1" s="1"/>
  <c r="K93" i="1"/>
  <c r="J93" i="1"/>
  <c r="AL92" i="1"/>
  <c r="AK92" i="1"/>
  <c r="AJ92" i="1"/>
  <c r="AI92" i="1"/>
  <c r="AH92" i="1"/>
  <c r="AG92" i="1"/>
  <c r="T92" i="1"/>
  <c r="AF92" i="1" s="1"/>
  <c r="K92" i="1"/>
  <c r="J92" i="1"/>
  <c r="AL91" i="1"/>
  <c r="AK91" i="1"/>
  <c r="AJ91" i="1"/>
  <c r="AI91" i="1"/>
  <c r="AH91" i="1"/>
  <c r="AG91" i="1"/>
  <c r="T91" i="1"/>
  <c r="AF91" i="1" s="1"/>
  <c r="K91" i="1"/>
  <c r="J91" i="1"/>
  <c r="AL90" i="1"/>
  <c r="AK90" i="1"/>
  <c r="AJ90" i="1"/>
  <c r="AI90" i="1"/>
  <c r="AH90" i="1"/>
  <c r="AG90" i="1"/>
  <c r="T90" i="1"/>
  <c r="AF90" i="1" s="1"/>
  <c r="K90" i="1"/>
  <c r="J90" i="1"/>
  <c r="AL89" i="1"/>
  <c r="AK89" i="1"/>
  <c r="AJ89" i="1"/>
  <c r="AI89" i="1"/>
  <c r="AH89" i="1"/>
  <c r="AG89" i="1"/>
  <c r="T89" i="1"/>
  <c r="AF89" i="1" s="1"/>
  <c r="K89" i="1"/>
  <c r="J89" i="1"/>
  <c r="AL88" i="1"/>
  <c r="AK88" i="1"/>
  <c r="AJ88" i="1"/>
  <c r="AI88" i="1"/>
  <c r="AH88" i="1"/>
  <c r="AG88" i="1"/>
  <c r="T88" i="1"/>
  <c r="AF88" i="1" s="1"/>
  <c r="K88" i="1"/>
  <c r="J88" i="1"/>
  <c r="AL87" i="1"/>
  <c r="AK87" i="1"/>
  <c r="AJ87" i="1"/>
  <c r="AI87" i="1"/>
  <c r="AH87" i="1"/>
  <c r="AG87" i="1"/>
  <c r="T87" i="1"/>
  <c r="AF87" i="1" s="1"/>
  <c r="K87" i="1"/>
  <c r="J87" i="1"/>
  <c r="AL86" i="1"/>
  <c r="AK86" i="1"/>
  <c r="AJ86" i="1"/>
  <c r="AI86" i="1"/>
  <c r="AH86" i="1"/>
  <c r="AG86" i="1"/>
  <c r="T86" i="1"/>
  <c r="AF86" i="1" s="1"/>
  <c r="K86" i="1"/>
  <c r="J86" i="1"/>
  <c r="AL85" i="1"/>
  <c r="AK85" i="1"/>
  <c r="AJ85" i="1"/>
  <c r="AI85" i="1"/>
  <c r="AH85" i="1"/>
  <c r="AG85" i="1"/>
  <c r="T85" i="1"/>
  <c r="AF85" i="1" s="1"/>
  <c r="K85" i="1"/>
  <c r="J85" i="1"/>
  <c r="AL84" i="1"/>
  <c r="AK84" i="1"/>
  <c r="AJ84" i="1"/>
  <c r="AI84" i="1"/>
  <c r="AH84" i="1"/>
  <c r="AG84" i="1"/>
  <c r="T84" i="1"/>
  <c r="AF84" i="1" s="1"/>
  <c r="K84" i="1"/>
  <c r="J84" i="1"/>
  <c r="AL83" i="1"/>
  <c r="AK83" i="1"/>
  <c r="AJ83" i="1"/>
  <c r="AI83" i="1"/>
  <c r="AH83" i="1"/>
  <c r="AG83" i="1"/>
  <c r="T83" i="1"/>
  <c r="AF83" i="1" s="1"/>
  <c r="K83" i="1"/>
  <c r="J83" i="1"/>
  <c r="AL82" i="1"/>
  <c r="AK82" i="1"/>
  <c r="AJ82" i="1"/>
  <c r="AI82" i="1"/>
  <c r="AH82" i="1"/>
  <c r="AG82" i="1"/>
  <c r="T82" i="1"/>
  <c r="AF82" i="1" s="1"/>
  <c r="K82" i="1"/>
  <c r="J82" i="1"/>
  <c r="AL81" i="1"/>
  <c r="AK81" i="1"/>
  <c r="AJ81" i="1"/>
  <c r="AI81" i="1"/>
  <c r="AH81" i="1"/>
  <c r="AG81" i="1"/>
  <c r="T81" i="1"/>
  <c r="AF81" i="1" s="1"/>
  <c r="K81" i="1"/>
  <c r="J81" i="1"/>
  <c r="AL80" i="1"/>
  <c r="AK80" i="1"/>
  <c r="AJ80" i="1"/>
  <c r="AI80" i="1"/>
  <c r="AH80" i="1"/>
  <c r="AG80" i="1"/>
  <c r="T80" i="1"/>
  <c r="AF80" i="1" s="1"/>
  <c r="K80" i="1"/>
  <c r="J80" i="1"/>
  <c r="AL79" i="1"/>
  <c r="AK79" i="1"/>
  <c r="AJ79" i="1"/>
  <c r="AI79" i="1"/>
  <c r="AH79" i="1"/>
  <c r="AG79" i="1"/>
  <c r="T79" i="1"/>
  <c r="AF79" i="1" s="1"/>
  <c r="K79" i="1"/>
  <c r="J79" i="1"/>
  <c r="AL78" i="1"/>
  <c r="AK78" i="1"/>
  <c r="AJ78" i="1"/>
  <c r="AI78" i="1"/>
  <c r="AH78" i="1"/>
  <c r="AG78" i="1"/>
  <c r="T78" i="1"/>
  <c r="AF78" i="1" s="1"/>
  <c r="K78" i="1"/>
  <c r="J78" i="1"/>
  <c r="AL77" i="1"/>
  <c r="AK77" i="1"/>
  <c r="AJ77" i="1"/>
  <c r="AI77" i="1"/>
  <c r="AH77" i="1"/>
  <c r="AG77" i="1"/>
  <c r="T77" i="1"/>
  <c r="AF77" i="1" s="1"/>
  <c r="K77" i="1"/>
  <c r="J77" i="1"/>
  <c r="AL76" i="1"/>
  <c r="AK76" i="1"/>
  <c r="AJ76" i="1"/>
  <c r="AI76" i="1"/>
  <c r="AH76" i="1"/>
  <c r="AG76" i="1"/>
  <c r="T76" i="1"/>
  <c r="AF76" i="1" s="1"/>
  <c r="K76" i="1"/>
  <c r="J76" i="1"/>
  <c r="AL75" i="1"/>
  <c r="AK75" i="1"/>
  <c r="AJ75" i="1"/>
  <c r="AI75" i="1"/>
  <c r="AH75" i="1"/>
  <c r="AG75" i="1"/>
  <c r="T75" i="1"/>
  <c r="AF75" i="1" s="1"/>
  <c r="K75" i="1"/>
  <c r="J75" i="1"/>
  <c r="AL74" i="1"/>
  <c r="AK74" i="1"/>
  <c r="AJ74" i="1"/>
  <c r="AI74" i="1"/>
  <c r="AH74" i="1"/>
  <c r="AG74" i="1"/>
  <c r="T74" i="1"/>
  <c r="AF74" i="1" s="1"/>
  <c r="K74" i="1"/>
  <c r="J74" i="1"/>
  <c r="AL73" i="1"/>
  <c r="AK73" i="1"/>
  <c r="AJ73" i="1"/>
  <c r="AI73" i="1"/>
  <c r="AH73" i="1"/>
  <c r="AG73" i="1"/>
  <c r="T73" i="1"/>
  <c r="AF73" i="1" s="1"/>
  <c r="K73" i="1"/>
  <c r="J73" i="1"/>
  <c r="AL72" i="1"/>
  <c r="AK72" i="1"/>
  <c r="AJ72" i="1"/>
  <c r="AI72" i="1"/>
  <c r="AH72" i="1"/>
  <c r="AG72" i="1"/>
  <c r="T72" i="1"/>
  <c r="AF72" i="1" s="1"/>
  <c r="K72" i="1"/>
  <c r="J72" i="1"/>
  <c r="AL71" i="1"/>
  <c r="AK71" i="1"/>
  <c r="AJ71" i="1"/>
  <c r="AI71" i="1"/>
  <c r="AH71" i="1"/>
  <c r="AG71" i="1"/>
  <c r="T71" i="1"/>
  <c r="AF71" i="1" s="1"/>
  <c r="K71" i="1"/>
  <c r="J71" i="1"/>
  <c r="AL70" i="1"/>
  <c r="AK70" i="1"/>
  <c r="AJ70" i="1"/>
  <c r="AI70" i="1"/>
  <c r="AH70" i="1"/>
  <c r="AG70" i="1"/>
  <c r="T70" i="1"/>
  <c r="AF70" i="1" s="1"/>
  <c r="K70" i="1"/>
  <c r="J70" i="1"/>
  <c r="AL69" i="1"/>
  <c r="AK69" i="1"/>
  <c r="AJ69" i="1"/>
  <c r="AI69" i="1"/>
  <c r="AH69" i="1"/>
  <c r="AG69" i="1"/>
  <c r="T69" i="1"/>
  <c r="AF69" i="1" s="1"/>
  <c r="K69" i="1"/>
  <c r="J69" i="1"/>
  <c r="AL68" i="1"/>
  <c r="AK68" i="1"/>
  <c r="AJ68" i="1"/>
  <c r="AI68" i="1"/>
  <c r="AH68" i="1"/>
  <c r="AG68" i="1"/>
  <c r="T68" i="1"/>
  <c r="AF68" i="1" s="1"/>
  <c r="K68" i="1"/>
  <c r="J68" i="1"/>
  <c r="AL67" i="1"/>
  <c r="AK67" i="1"/>
  <c r="AJ67" i="1"/>
  <c r="AI67" i="1"/>
  <c r="AH67" i="1"/>
  <c r="AG67" i="1"/>
  <c r="T67" i="1"/>
  <c r="AF67" i="1" s="1"/>
  <c r="K67" i="1"/>
  <c r="J67" i="1"/>
  <c r="AL66" i="1"/>
  <c r="AK66" i="1"/>
  <c r="AJ66" i="1"/>
  <c r="AI66" i="1"/>
  <c r="AH66" i="1"/>
  <c r="AG66" i="1"/>
  <c r="T66" i="1"/>
  <c r="AF66" i="1" s="1"/>
  <c r="K66" i="1"/>
  <c r="J66" i="1"/>
  <c r="AL65" i="1"/>
  <c r="AK65" i="1"/>
  <c r="AJ65" i="1"/>
  <c r="AI65" i="1"/>
  <c r="AH65" i="1"/>
  <c r="AG65" i="1"/>
  <c r="T65" i="1"/>
  <c r="AF65" i="1" s="1"/>
  <c r="K65" i="1"/>
  <c r="J65" i="1"/>
  <c r="AL64" i="1"/>
  <c r="AK64" i="1"/>
  <c r="AJ64" i="1"/>
  <c r="AI64" i="1"/>
  <c r="AH64" i="1"/>
  <c r="AG64" i="1"/>
  <c r="T64" i="1"/>
  <c r="AF64" i="1" s="1"/>
  <c r="K64" i="1"/>
  <c r="J64" i="1"/>
  <c r="AL63" i="1"/>
  <c r="AK63" i="1"/>
  <c r="AJ63" i="1"/>
  <c r="AI63" i="1"/>
  <c r="AH63" i="1"/>
  <c r="AG63" i="1"/>
  <c r="T63" i="1"/>
  <c r="AF63" i="1" s="1"/>
  <c r="K63" i="1"/>
  <c r="J63" i="1"/>
  <c r="AL62" i="1"/>
  <c r="AK62" i="1"/>
  <c r="AJ62" i="1"/>
  <c r="AI62" i="1"/>
  <c r="AH62" i="1"/>
  <c r="AG62" i="1"/>
  <c r="T62" i="1"/>
  <c r="AF62" i="1" s="1"/>
  <c r="K62" i="1"/>
  <c r="J62" i="1"/>
  <c r="AL61" i="1"/>
  <c r="AK61" i="1"/>
  <c r="AJ61" i="1"/>
  <c r="AI61" i="1"/>
  <c r="AH61" i="1"/>
  <c r="AG61" i="1"/>
  <c r="T61" i="1"/>
  <c r="AF61" i="1" s="1"/>
  <c r="K61" i="1"/>
  <c r="J61" i="1"/>
  <c r="AL60" i="1"/>
  <c r="AK60" i="1"/>
  <c r="AJ60" i="1"/>
  <c r="AI60" i="1"/>
  <c r="AH60" i="1"/>
  <c r="AG60" i="1"/>
  <c r="T60" i="1"/>
  <c r="AF60" i="1" s="1"/>
  <c r="K60" i="1"/>
  <c r="J60" i="1"/>
  <c r="AL59" i="1"/>
  <c r="AK59" i="1"/>
  <c r="AJ59" i="1"/>
  <c r="AI59" i="1"/>
  <c r="AH59" i="1"/>
  <c r="AG59" i="1"/>
  <c r="T59" i="1"/>
  <c r="AF59" i="1" s="1"/>
  <c r="K59" i="1"/>
  <c r="J59" i="1"/>
  <c r="AL58" i="1"/>
  <c r="AK58" i="1"/>
  <c r="AJ58" i="1"/>
  <c r="AI58" i="1"/>
  <c r="AH58" i="1"/>
  <c r="AG58" i="1"/>
  <c r="T58" i="1"/>
  <c r="AF58" i="1" s="1"/>
  <c r="K58" i="1"/>
  <c r="J58" i="1"/>
  <c r="AL57" i="1"/>
  <c r="AK57" i="1"/>
  <c r="AJ57" i="1"/>
  <c r="AI57" i="1"/>
  <c r="AH57" i="1"/>
  <c r="AG57" i="1"/>
  <c r="T57" i="1"/>
  <c r="AF57" i="1" s="1"/>
  <c r="K57" i="1"/>
  <c r="J57" i="1"/>
  <c r="AL56" i="1"/>
  <c r="AK56" i="1"/>
  <c r="AJ56" i="1"/>
  <c r="AI56" i="1"/>
  <c r="AH56" i="1"/>
  <c r="AG56" i="1"/>
  <c r="T56" i="1"/>
  <c r="AF56" i="1" s="1"/>
  <c r="K56" i="1"/>
  <c r="J56" i="1"/>
  <c r="AL55" i="1"/>
  <c r="AK55" i="1"/>
  <c r="AJ55" i="1"/>
  <c r="AI55" i="1"/>
  <c r="AH55" i="1"/>
  <c r="AG55" i="1"/>
  <c r="T55" i="1"/>
  <c r="AF55" i="1" s="1"/>
  <c r="K55" i="1"/>
  <c r="J55" i="1"/>
  <c r="AL54" i="1"/>
  <c r="AK54" i="1"/>
  <c r="AJ54" i="1"/>
  <c r="AI54" i="1"/>
  <c r="AH54" i="1"/>
  <c r="AG54" i="1"/>
  <c r="T54" i="1"/>
  <c r="AF54" i="1" s="1"/>
  <c r="K54" i="1"/>
  <c r="J54" i="1"/>
  <c r="AL53" i="1"/>
  <c r="AK53" i="1"/>
  <c r="AJ53" i="1"/>
  <c r="AI53" i="1"/>
  <c r="AH53" i="1"/>
  <c r="AG53" i="1"/>
  <c r="T53" i="1"/>
  <c r="AF53" i="1" s="1"/>
  <c r="K53" i="1"/>
  <c r="J53" i="1"/>
  <c r="AL52" i="1"/>
  <c r="AK52" i="1"/>
  <c r="AJ52" i="1"/>
  <c r="AI52" i="1"/>
  <c r="AH52" i="1"/>
  <c r="AG52" i="1"/>
  <c r="T52" i="1"/>
  <c r="AF52" i="1" s="1"/>
  <c r="K52" i="1"/>
  <c r="J52" i="1"/>
  <c r="AL51" i="1"/>
  <c r="AK51" i="1"/>
  <c r="AJ51" i="1"/>
  <c r="AI51" i="1"/>
  <c r="AH51" i="1"/>
  <c r="AG51" i="1"/>
  <c r="T51" i="1"/>
  <c r="AF51" i="1" s="1"/>
  <c r="K51" i="1"/>
  <c r="J51" i="1"/>
  <c r="AL50" i="1"/>
  <c r="AK50" i="1"/>
  <c r="AJ50" i="1"/>
  <c r="AI50" i="1"/>
  <c r="AH50" i="1"/>
  <c r="AG50" i="1"/>
  <c r="T50" i="1"/>
  <c r="AF50" i="1" s="1"/>
  <c r="K50" i="1"/>
  <c r="J50" i="1"/>
  <c r="AL49" i="1"/>
  <c r="AK49" i="1"/>
  <c r="AJ49" i="1"/>
  <c r="AI49" i="1"/>
  <c r="AH49" i="1"/>
  <c r="AG49" i="1"/>
  <c r="T49" i="1"/>
  <c r="AF49" i="1" s="1"/>
  <c r="K49" i="1"/>
  <c r="J49" i="1"/>
  <c r="AL48" i="1"/>
  <c r="AK48" i="1"/>
  <c r="AJ48" i="1"/>
  <c r="AI48" i="1"/>
  <c r="AH48" i="1"/>
  <c r="AG48" i="1"/>
  <c r="T48" i="1"/>
  <c r="AF48" i="1" s="1"/>
  <c r="K48" i="1"/>
  <c r="J48" i="1"/>
  <c r="AL47" i="1"/>
  <c r="AK47" i="1"/>
  <c r="AJ47" i="1"/>
  <c r="AI47" i="1"/>
  <c r="AH47" i="1"/>
  <c r="AG47" i="1"/>
  <c r="T47" i="1"/>
  <c r="AF47" i="1" s="1"/>
  <c r="K47" i="1"/>
  <c r="J47" i="1"/>
  <c r="AL46" i="1"/>
  <c r="AK46" i="1"/>
  <c r="AJ46" i="1"/>
  <c r="AI46" i="1"/>
  <c r="AH46" i="1"/>
  <c r="AG46" i="1"/>
  <c r="T46" i="1"/>
  <c r="AF46" i="1" s="1"/>
  <c r="K46" i="1"/>
  <c r="J46" i="1"/>
  <c r="AL45" i="1"/>
  <c r="AK45" i="1"/>
  <c r="AJ45" i="1"/>
  <c r="AI45" i="1"/>
  <c r="AH45" i="1"/>
  <c r="AG45" i="1"/>
  <c r="T45" i="1"/>
  <c r="AF45" i="1" s="1"/>
  <c r="K45" i="1"/>
  <c r="J45" i="1"/>
  <c r="AL44" i="1"/>
  <c r="AK44" i="1"/>
  <c r="AJ44" i="1"/>
  <c r="AI44" i="1"/>
  <c r="AH44" i="1"/>
  <c r="AG44" i="1"/>
  <c r="T44" i="1"/>
  <c r="AF44" i="1" s="1"/>
  <c r="K44" i="1"/>
  <c r="J44" i="1"/>
  <c r="AL43" i="1"/>
  <c r="AK43" i="1"/>
  <c r="AJ43" i="1"/>
  <c r="AI43" i="1"/>
  <c r="AH43" i="1"/>
  <c r="AG43" i="1"/>
  <c r="T43" i="1"/>
  <c r="AF43" i="1" s="1"/>
  <c r="K43" i="1"/>
  <c r="J43" i="1"/>
  <c r="AL42" i="1"/>
  <c r="AK42" i="1"/>
  <c r="AJ42" i="1"/>
  <c r="AI42" i="1"/>
  <c r="AH42" i="1"/>
  <c r="AG42" i="1"/>
  <c r="T42" i="1"/>
  <c r="AF42" i="1" s="1"/>
  <c r="K42" i="1"/>
  <c r="J42" i="1"/>
  <c r="AL41" i="1"/>
  <c r="AK41" i="1"/>
  <c r="AJ41" i="1"/>
  <c r="AI41" i="1"/>
  <c r="AH41" i="1"/>
  <c r="AG41" i="1"/>
  <c r="T41" i="1"/>
  <c r="AF41" i="1" s="1"/>
  <c r="K41" i="1"/>
  <c r="J41" i="1"/>
  <c r="AL40" i="1"/>
  <c r="AK40" i="1"/>
  <c r="AJ40" i="1"/>
  <c r="AI40" i="1"/>
  <c r="AH40" i="1"/>
  <c r="AG40" i="1"/>
  <c r="T40" i="1"/>
  <c r="AF40" i="1" s="1"/>
  <c r="K40" i="1"/>
  <c r="J40" i="1"/>
  <c r="AL39" i="1"/>
  <c r="AK39" i="1"/>
  <c r="AJ39" i="1"/>
  <c r="AI39" i="1"/>
  <c r="AH39" i="1"/>
  <c r="AG39" i="1"/>
  <c r="T39" i="1"/>
  <c r="AF39" i="1" s="1"/>
  <c r="K39" i="1"/>
  <c r="J39" i="1"/>
  <c r="AL38" i="1"/>
  <c r="AK38" i="1"/>
  <c r="AJ38" i="1"/>
  <c r="AI38" i="1"/>
  <c r="AH38" i="1"/>
  <c r="AG38" i="1"/>
  <c r="T38" i="1"/>
  <c r="AF38" i="1" s="1"/>
  <c r="K38" i="1"/>
  <c r="J38" i="1"/>
  <c r="AL37" i="1"/>
  <c r="AK37" i="1"/>
  <c r="AJ37" i="1"/>
  <c r="AI37" i="1"/>
  <c r="AH37" i="1"/>
  <c r="AG37" i="1"/>
  <c r="T37" i="1"/>
  <c r="AF37" i="1" s="1"/>
  <c r="K37" i="1"/>
  <c r="J37" i="1"/>
  <c r="AL36" i="1"/>
  <c r="AK36" i="1"/>
  <c r="AJ36" i="1"/>
  <c r="AI36" i="1"/>
  <c r="AH36" i="1"/>
  <c r="AG36" i="1"/>
  <c r="T36" i="1"/>
  <c r="AF36" i="1" s="1"/>
  <c r="K36" i="1"/>
  <c r="J36" i="1"/>
  <c r="AL35" i="1"/>
  <c r="AK35" i="1"/>
  <c r="AJ35" i="1"/>
  <c r="AI35" i="1"/>
  <c r="AH35" i="1"/>
  <c r="AG35" i="1"/>
  <c r="T35" i="1"/>
  <c r="AF35" i="1" s="1"/>
  <c r="K35" i="1"/>
  <c r="J35" i="1"/>
  <c r="AL34" i="1"/>
  <c r="AK34" i="1"/>
  <c r="AJ34" i="1"/>
  <c r="AI34" i="1"/>
  <c r="AH34" i="1"/>
  <c r="AG34" i="1"/>
  <c r="T34" i="1"/>
  <c r="AF34" i="1" s="1"/>
  <c r="K34" i="1"/>
  <c r="J34" i="1"/>
  <c r="AL33" i="1"/>
  <c r="AK33" i="1"/>
  <c r="AJ33" i="1"/>
  <c r="AI33" i="1"/>
  <c r="AH33" i="1"/>
  <c r="AG33" i="1"/>
  <c r="T33" i="1"/>
  <c r="AF33" i="1" s="1"/>
  <c r="K33" i="1"/>
  <c r="J33" i="1"/>
  <c r="AL32" i="1"/>
  <c r="AK32" i="1"/>
  <c r="AJ32" i="1"/>
  <c r="AI32" i="1"/>
  <c r="AH32" i="1"/>
  <c r="AG32" i="1"/>
  <c r="T32" i="1"/>
  <c r="AF32" i="1" s="1"/>
  <c r="K32" i="1"/>
  <c r="J32" i="1"/>
  <c r="AL31" i="1"/>
  <c r="AK31" i="1"/>
  <c r="AJ31" i="1"/>
  <c r="AI31" i="1"/>
  <c r="AH31" i="1"/>
  <c r="AG31" i="1"/>
  <c r="T31" i="1"/>
  <c r="AF31" i="1" s="1"/>
  <c r="K31" i="1"/>
  <c r="J31" i="1"/>
  <c r="AL30" i="1"/>
  <c r="AK30" i="1"/>
  <c r="AJ30" i="1"/>
  <c r="AI30" i="1"/>
  <c r="AH30" i="1"/>
  <c r="AG30" i="1"/>
  <c r="T30" i="1"/>
  <c r="AF30" i="1" s="1"/>
  <c r="K30" i="1"/>
  <c r="J30" i="1"/>
  <c r="AL29" i="1"/>
  <c r="AK29" i="1"/>
  <c r="AJ29" i="1"/>
  <c r="AI29" i="1"/>
  <c r="AH29" i="1"/>
  <c r="AG29" i="1"/>
  <c r="T29" i="1"/>
  <c r="AF29" i="1" s="1"/>
  <c r="K29" i="1"/>
  <c r="J29" i="1"/>
  <c r="AL28" i="1"/>
  <c r="AK28" i="1"/>
  <c r="AJ28" i="1"/>
  <c r="AI28" i="1"/>
  <c r="AH28" i="1"/>
  <c r="AG28" i="1"/>
  <c r="T28" i="1"/>
  <c r="AF28" i="1" s="1"/>
  <c r="K28" i="1"/>
  <c r="J28" i="1"/>
  <c r="AL27" i="1"/>
  <c r="AK27" i="1"/>
  <c r="AJ27" i="1"/>
  <c r="AI27" i="1"/>
  <c r="AH27" i="1"/>
  <c r="AG27" i="1"/>
  <c r="T27" i="1"/>
  <c r="AF27" i="1" s="1"/>
  <c r="K27" i="1"/>
  <c r="J27" i="1"/>
  <c r="AL26" i="1"/>
  <c r="AK26" i="1"/>
  <c r="AJ26" i="1"/>
  <c r="AI26" i="1"/>
  <c r="AH26" i="1"/>
  <c r="AG26" i="1"/>
  <c r="T26" i="1"/>
  <c r="AF26" i="1" s="1"/>
  <c r="K26" i="1"/>
  <c r="J26" i="1"/>
  <c r="AL25" i="1"/>
  <c r="AK25" i="1"/>
  <c r="AJ25" i="1"/>
  <c r="AI25" i="1"/>
  <c r="AH25" i="1"/>
  <c r="AG25" i="1"/>
  <c r="T25" i="1"/>
  <c r="AF25" i="1" s="1"/>
  <c r="K25" i="1"/>
  <c r="J25" i="1"/>
  <c r="AL24" i="1"/>
  <c r="AK24" i="1"/>
  <c r="AJ24" i="1"/>
  <c r="AI24" i="1"/>
  <c r="AH24" i="1"/>
  <c r="AG24" i="1"/>
  <c r="T24" i="1"/>
  <c r="AF24" i="1" s="1"/>
  <c r="K24" i="1"/>
  <c r="J24" i="1"/>
  <c r="AL23" i="1"/>
  <c r="AK23" i="1"/>
  <c r="AJ23" i="1"/>
  <c r="AI23" i="1"/>
  <c r="AH23" i="1"/>
  <c r="AG23" i="1"/>
  <c r="T23" i="1"/>
  <c r="AF23" i="1" s="1"/>
  <c r="K23" i="1"/>
  <c r="J23" i="1"/>
  <c r="AL22" i="1"/>
  <c r="AK22" i="1"/>
  <c r="AJ22" i="1"/>
  <c r="AI22" i="1"/>
  <c r="AH22" i="1"/>
  <c r="AG22" i="1"/>
  <c r="T22" i="1"/>
  <c r="AF22" i="1" s="1"/>
  <c r="K22" i="1"/>
  <c r="J22" i="1"/>
  <c r="AG21" i="1"/>
  <c r="T21" i="1"/>
  <c r="AF21" i="1" s="1"/>
  <c r="K21" i="1"/>
  <c r="J21" i="1"/>
  <c r="AG20" i="1"/>
  <c r="T20" i="1"/>
  <c r="AF20" i="1" s="1"/>
  <c r="K20" i="1"/>
  <c r="J20" i="1"/>
  <c r="AL19" i="1"/>
  <c r="AK19" i="1"/>
  <c r="AJ19" i="1"/>
  <c r="AI19" i="1"/>
  <c r="AH19" i="1"/>
  <c r="AG19" i="1"/>
  <c r="T19" i="1"/>
  <c r="AF19" i="1" s="1"/>
  <c r="K19" i="1"/>
  <c r="J19" i="1"/>
  <c r="AL18" i="1"/>
  <c r="AK18" i="1"/>
  <c r="AJ18" i="1"/>
  <c r="AI18" i="1"/>
  <c r="AH18" i="1"/>
  <c r="AG18" i="1"/>
  <c r="T18" i="1"/>
  <c r="AF18" i="1" s="1"/>
  <c r="K18" i="1"/>
  <c r="J18" i="1"/>
  <c r="AL17" i="1"/>
  <c r="AK17" i="1"/>
  <c r="AJ17" i="1"/>
  <c r="AI17" i="1"/>
  <c r="AH17" i="1"/>
  <c r="AG17" i="1"/>
  <c r="T17" i="1"/>
  <c r="AF17" i="1" s="1"/>
  <c r="K17" i="1"/>
  <c r="J17" i="1"/>
  <c r="AL16" i="1"/>
  <c r="AK16" i="1"/>
  <c r="AJ16" i="1"/>
  <c r="AI16" i="1"/>
  <c r="AH16" i="1"/>
  <c r="AG16" i="1"/>
  <c r="T16" i="1"/>
  <c r="AF16" i="1" s="1"/>
  <c r="K16" i="1"/>
  <c r="J16" i="1"/>
  <c r="AL15" i="1"/>
  <c r="AK15" i="1"/>
  <c r="AJ15" i="1"/>
  <c r="AI15" i="1"/>
  <c r="AH15" i="1"/>
  <c r="AG15" i="1"/>
  <c r="T15" i="1"/>
  <c r="AF15" i="1" s="1"/>
  <c r="K15" i="1"/>
  <c r="J15" i="1"/>
  <c r="AL14" i="1"/>
  <c r="AK14" i="1"/>
  <c r="AJ14" i="1"/>
  <c r="AI14" i="1"/>
  <c r="AH14" i="1"/>
  <c r="AG14" i="1"/>
  <c r="T14" i="1"/>
  <c r="K14" i="1"/>
  <c r="J14" i="1"/>
  <c r="T547" i="1" l="1"/>
  <c r="U549" i="1"/>
  <c r="U551" i="1" s="1"/>
  <c r="U547" i="1"/>
  <c r="AF367" i="1"/>
  <c r="AF14" i="1"/>
</calcChain>
</file>

<file path=xl/comments1.xml><?xml version="1.0" encoding="utf-8"?>
<comments xmlns="http://schemas.openxmlformats.org/spreadsheetml/2006/main">
  <authors>
    <author>July Paulina Suarez</author>
  </authors>
  <commentList>
    <comment ref="O349" authorId="0" shapeId="0">
      <text>
        <r>
          <rPr>
            <b/>
            <sz val="9"/>
            <color indexed="81"/>
            <rFont val="Tahoma"/>
            <family val="2"/>
          </rPr>
          <t>July Paulina Suarez:</t>
        </r>
        <r>
          <rPr>
            <sz val="9"/>
            <color indexed="81"/>
            <rFont val="Tahoma"/>
            <family val="2"/>
          </rPr>
          <t xml:space="preserve">
borre valor decia 1
</t>
        </r>
      </text>
    </comment>
  </commentList>
</comments>
</file>

<file path=xl/sharedStrings.xml><?xml version="1.0" encoding="utf-8"?>
<sst xmlns="http://schemas.openxmlformats.org/spreadsheetml/2006/main" count="3134" uniqueCount="1065">
  <si>
    <t>VEEDURIA DISTRITAL - RENDICION DE CUENTAS DE LA GESTION CONTRACTUAL EN EL DISTRITO CAPITAL (Acuerdo 380 de 2009)</t>
  </si>
  <si>
    <t>INFORMACION GENERAL DE CONTRATACION ENTIDADES DISTRITALES  -  ENERO 1 A 31 DICIEMBRE DE 2019</t>
  </si>
  <si>
    <t>1. Entidad:</t>
  </si>
  <si>
    <t xml:space="preserve">FONDO DE DESARROLLO LOCAL DE USME </t>
  </si>
  <si>
    <t>2. Sector</t>
  </si>
  <si>
    <t>GOBIERNO</t>
  </si>
  <si>
    <t>3. Presupuesto Disponible Inversión Directa PREDIS</t>
  </si>
  <si>
    <t>5. Presupuesto Disponible Funcionamiento PREDIS</t>
  </si>
  <si>
    <t>9. Nombre de quien diligencia el formato</t>
  </si>
  <si>
    <t>MONIZA MONTES MERCADO</t>
  </si>
  <si>
    <t xml:space="preserve">4. Presupuesto Comprometido de Inversión Directa según PREDIS </t>
  </si>
  <si>
    <t>6. Presupuesto Comprometido Funcionamiento según PREDIS</t>
  </si>
  <si>
    <t>Cargo</t>
  </si>
  <si>
    <t>PROFESIONAL UNIVERSITARIO</t>
  </si>
  <si>
    <t>Dependencia</t>
  </si>
  <si>
    <t>CONTRATACIÓN- FDLU</t>
  </si>
  <si>
    <t>7. Presupuesto Disponible Operación (Regimen Privado)</t>
  </si>
  <si>
    <t>Teléfono</t>
  </si>
  <si>
    <t>8. Presupuesto Comprometido Operación mediante contratos</t>
  </si>
  <si>
    <t>Correo Electrónico</t>
  </si>
  <si>
    <t>monissamontes@gmail.com</t>
  </si>
  <si>
    <t>1- INFORMACION GENERAL</t>
  </si>
  <si>
    <t>2- INFORMACION FINANCIERA</t>
  </si>
  <si>
    <t xml:space="preserve">3 - PLAZOS </t>
  </si>
  <si>
    <t xml:space="preserve">4 - ESTADO </t>
  </si>
  <si>
    <t>5. %  Avance y/o cumplimiento</t>
  </si>
  <si>
    <t>Número Contrato</t>
  </si>
  <si>
    <t>Año</t>
  </si>
  <si>
    <t>Número de proceso contractual</t>
  </si>
  <si>
    <t xml:space="preserve">Tipo de contrato </t>
  </si>
  <si>
    <t>Modalidad de Selección</t>
  </si>
  <si>
    <t>Procedimiento o causal</t>
  </si>
  <si>
    <t>Objeto</t>
  </si>
  <si>
    <t>Afectación</t>
  </si>
  <si>
    <t>Número Programa</t>
  </si>
  <si>
    <t>Equivalencia número de programa</t>
  </si>
  <si>
    <t>Eje / Pilar</t>
  </si>
  <si>
    <t>Número Proyecto</t>
  </si>
  <si>
    <t>Número  de Identificación del contratista
(NIT con digito de verificación)</t>
  </si>
  <si>
    <t>Nombre del contratista</t>
  </si>
  <si>
    <t>Valor Inicial del contrato</t>
  </si>
  <si>
    <t>Número de reducciones</t>
  </si>
  <si>
    <t>Valor total reducciones (En valor negativo)</t>
  </si>
  <si>
    <t>Número de adiciones</t>
  </si>
  <si>
    <t xml:space="preserve">Valor total de adiciones </t>
  </si>
  <si>
    <t xml:space="preserve">Valor Final </t>
  </si>
  <si>
    <t>Giros
(Valor en pesos)</t>
  </si>
  <si>
    <t>Fecha de suscripción (DD/MM/AAAA)</t>
  </si>
  <si>
    <t>Fecha de inicio (DD/MM/AAAA)</t>
  </si>
  <si>
    <t>Fecha de terminación (DD/MM/AAAA)</t>
  </si>
  <si>
    <t>Plazo en días</t>
  </si>
  <si>
    <t>Prorroga en días</t>
  </si>
  <si>
    <t>Anulado</t>
  </si>
  <si>
    <t>Celebrado o por iniciar</t>
  </si>
  <si>
    <t>En Ejecución</t>
  </si>
  <si>
    <t>Terminado</t>
  </si>
  <si>
    <t>Liquidado</t>
  </si>
  <si>
    <t>% Avance y/o Cumplimiento</t>
  </si>
  <si>
    <t>Total Contratos</t>
  </si>
  <si>
    <t>Validación Tipo</t>
  </si>
  <si>
    <t>Validación Modalidad</t>
  </si>
  <si>
    <t>Validación procedimiento</t>
  </si>
  <si>
    <t>Validación afectación</t>
  </si>
  <si>
    <t>Validación programa</t>
  </si>
  <si>
    <t>CD-001-FDLU-2019</t>
  </si>
  <si>
    <t>Contratos de prestación de servicios profesionales y de apoyo a la gestión</t>
  </si>
  <si>
    <t>Contratación directa</t>
  </si>
  <si>
    <t>Prestación de servicios profesionales y de apoyo a la gestión, o para la ejecución de trabajos artísticos que sólo puedan encomendarse a determinadas personas naturales;</t>
  </si>
  <si>
    <t>¿APOYAR JURÍDICAMENTE LA EJECUCIÓN DE LAS ACCIONES REQUERIDAS PARA LA DEPURACION DE LAS ACTUACIONES ADMINISTRATIVAS QUE CURSAN EN LA ALCALDÍA LOCAL DE USME¿</t>
  </si>
  <si>
    <t>Inversión</t>
  </si>
  <si>
    <t>AIDA LUZ RODRIGUEZ RODRIGUEZ</t>
  </si>
  <si>
    <t>X</t>
  </si>
  <si>
    <t>CD-002-FDLU-2019</t>
  </si>
  <si>
    <t>PRESTAR LOS SERVICIOS PROFESIONALES ESPECIALIZADOS COMO ABOGADO PARA REALIZAR ACTIVIDADES DE DIRECCIONAMIENTO, ESTRUCTURACIÓN, EVALUACIÓN SEGUIMIENTO Y CONTROL DE LOS PROCESOS QUE ADELANTE EL FDLU EN SUS ETAPAS PRECONTRACTUALES, CONTRACTUALES Y POS-CONTRACTUALES, NECESARIOS PARA LA CORRECTA EJECUCIÓN DEL PLAN DE DESARROLLO LOCAL DE USME Y EL PLAN ANUAL DE ADQUISICIONES</t>
  </si>
  <si>
    <t xml:space="preserve">MAX NEY MOSCOTE ARTEAGA </t>
  </si>
  <si>
    <t>CD-003-FDLU-2019</t>
  </si>
  <si>
    <t>LUIS HANDERSON MOTTA  ESCALANTE</t>
  </si>
  <si>
    <t>CD-004-FDLU-2019</t>
  </si>
  <si>
    <t>PRESTAR LOS SERVICIOS PROFESIONALES EN LA ESTRUCTURACIÓN, FORMULACIÓN, SEGUIMIENTO Y EVALUACIÓN DE LOS PROYECTOS DE INVERSIÓN Y MANTENIMIENTO DE LA ENTIDAD A CARGO DE INFRAESTRUCTURA DEPENDENCIA DEL ÁREA DE GESTIÓN DEL DESARROLLO LOCAL  DE  LA ALCALDÍA LOCAL DE USME</t>
  </si>
  <si>
    <t>johana alexandra echeverri rojas</t>
  </si>
  <si>
    <t>CD-005-FDLU-2019</t>
  </si>
  <si>
    <t>PRESTAR LOS SERVICIOS PROFESIONALES PARA LOS PROCESOS DE COMUNICACIÓN, ORIENTACIÓN Y VISIBILIZACIÓN DE LA POLÍTICA PÚBLICA DE MUJER Y EQUIDAD DE GÉNERO, ELABORACIÓN DE PROYECTOS Y FOMENTO DE LA PARTICIPACIÓN DE LA COMUNIDAD EN LOS ESPACIOS DE PARTICIPACIÓN DE LA LOCALIDAD DE USME</t>
  </si>
  <si>
    <t>GLORIA TATIANA JIMENEZ RUIZ</t>
  </si>
  <si>
    <t>CD-006-FDLU-2019</t>
  </si>
  <si>
    <t>PRESTAR LOS SERVICIOS PROFESIONALES ESPECIALIZADOS COMO ABOGADO PARA REALIZAR ACTIVIDADES DE ESTRUCTURACIÓN, EVALUACIÓN Y SEGUIMIENTO DE LOS PROCESOS QUE ADELANTE EL FDLU EN SUS ETAPAS PRECONTRACTUALES, CONTRACTUALES Y POS-CONTRACTUALES, NECESARIOS PARA LA CORRECTA EJECUCIÓN DEL PLAN DE DESARROLLO LOCAL DE USME Y EL PLAN ANUAL DE ADQUISICIONES</t>
  </si>
  <si>
    <t xml:space="preserve">MILTON FREDDY </t>
  </si>
  <si>
    <t>CD-007-FDLU-2019</t>
  </si>
  <si>
    <t>PRESTAR APOYO EN LOS PROCESOS ADMINISTRATIVOS Y TÉCNICOS PARA LA ADMINISTRACIÓN DE BIENES DE PROPIEDAD DEL FONDO DE DESARROLLO LOCAL DE USME Y DE LOS QUE SEAN ASIGNADOS POR LA SECRETARÍA DE GOBIERNO DE ACUERDO A LOS PROCESOS Y PROCEDIMIENTOS ESTABLECIDOS, ASÍ COMO LAS DEMÁS QUE LE SEAN ASIGNADAS</t>
  </si>
  <si>
    <t>RUTH MARYURY GOMEZ BORJA</t>
  </si>
  <si>
    <t>CD-008-FDLU-2019</t>
  </si>
  <si>
    <t>JUAN CARLOS PEREZ CARREÑO</t>
  </si>
  <si>
    <t>CD-009-FDLU-2019</t>
  </si>
  <si>
    <t>PRESTAR LOS SERVICIOS PROFESIONALES AL AREA DE GESTIÓN DEL DESARROLLO LOCAL DE LA ALCALDÍA LOCAL DE USME EN LOS PROCEDIMIENTOS ADMINISTRATIVOS Y JURÍDICOS QUE ADELANTE EL FDLU, ASÍ COMO EN LOS PROCEDIMIENTOS JURÍDICOS DE LAS ETAPAS PRECONTRACTUALES, CONTRACTUALES Y POSTCONTRACTUALES DEL FDLU, ESPECIALMENTE EN LO RELACIONADO CON CONTRATOS DE COMODATO</t>
  </si>
  <si>
    <t>OSCAR IVAN DOMINGUEZ ROMERO</t>
  </si>
  <si>
    <t>CD-010-FDLU-2019</t>
  </si>
  <si>
    <t>JAVIER LEONARDO CARO VARGAS</t>
  </si>
  <si>
    <t>CD-011-FDLU-2019</t>
  </si>
  <si>
    <t>PRESTAR LOS SERVICIOS PROFESIONALES AL ÁREA DE GESTIÓN DE DESARROLLO LOCAL Y AL DESPACHO, PARA APOYAR EN LA CONSTRUCCIÓN, REVISIÓN, CARGUE Y CONSOLIDACIÓN DE INFORMES DE GESTIÓN CONTRACTUAL ¿SIVICOF, SIDEAP, CAF, PAC Y PREDIS¿, ENTRE OTROS A CARGO DEL FONDO DE DESARROLLO LOCAL DE USME CON DESTINO A ENTIDADES DE CONTROL Y ACTIVIDADES ADMINISTRATIVAS EN CUMPLIMIENTO DEL PLAN DE DESARROLLO LOCAL DE USME</t>
  </si>
  <si>
    <t>GIOVANNY FERNANDO ROJAS VELASQUEZ</t>
  </si>
  <si>
    <t>CD-012-FDLU-2019</t>
  </si>
  <si>
    <t>APOYAR LA FORMULACIÓN, GESTIÓN Y SEGUIMIENTO DE ACTIVIDADES ENFOCADAS A LA GESTIÓN AMBIENTAL EXTERNA, ENCAMINADAS A LA MITIGACIÓN DE LOS DIFERENTES IMPACTOS AMBIENTALES Y LA CONSERVACIÓN DE LOS RECURSOS NATURALES DE LA LOCALIDAD</t>
  </si>
  <si>
    <t>ANGELICA MARIA ESPINO</t>
  </si>
  <si>
    <t>CD-013-FDLU-2019</t>
  </si>
  <si>
    <t>PRESTAR LOS SERVICIOS PROFESIONALES EN LA ESTRUCTURACIÓN, FORMULACIÓN, EVALUACIÓN Y SEGUIMIENTO DE LOS PROYECTOS DE INVERSIÓN Y GASTOS DE FUNCIONAMIENTO DE LA ENTIDAD A CARGO DE PLANEACIÓN DEPENDENCIA DEL ÁREA DE GESTIÓN DEL DESARROLLO LOCAL DE LA ALCALDÍA LOCAL DE USME</t>
  </si>
  <si>
    <t>MAYRA ISABEL GAITAN PEINADO</t>
  </si>
  <si>
    <t>CD-014-FDLU-2019</t>
  </si>
  <si>
    <t>APOYAR JURÍDICAMENTE LA EJECUCIÓN DE LAS ACCIONES REQUERIDAS PARA LA DEPURACION DE LAS ACTUACIONES ADMINISTRATIVAS QUE CURSAN EN LA ALCALDÍA LOCAL DE USME</t>
  </si>
  <si>
    <t>MANUEL ALEJANDRO ORTIZ MANRIQUE</t>
  </si>
  <si>
    <t>CD-015-FDLU-2019</t>
  </si>
  <si>
    <t>PRESTAR LOS SERVICIOS DE APOYO TÉCNICO AL DESPACHO EN COORDINACIÓN CON LA OFICINA DE CONTRATACIÓN Y LA OFICINA DE PLANEACIÓN EN LA CONSOLIDACIÓN, VERIFICACIÓN Y CONTROL DE LOS DOCUMENTOS FÍSICOS Y EN MEDIO MAGNÉTICO DE LAS ETAPAS CONTRACTUALES Y PRECONTRACTUALES DEL FONDO DE DESARROLLO LOCAL DE USME, AL IGUAL QUE EL CONTROL DE LOS CONSECUTIVOS ÚNICOS DE CONVOCATORIAS, RESOLUCIONES Y DECRETOS LOCALES DE LA ALCALDÍA LOCAL DE USME</t>
  </si>
  <si>
    <t>CRISTHIAN STEVENS VERA ESCOBAR</t>
  </si>
  <si>
    <t>CD-016-FDLU-2019</t>
  </si>
  <si>
    <t>APOYAR LAS LABORES DE ENTREGA Y RECIBO DE LAS COMUNICACIONES EMITIDAS O RECIBIDAS POR LAS INSPECCIONES DE POLICÍA DE LA LOCALIDAD DE USME</t>
  </si>
  <si>
    <t>JAFETH NOSQUERA CORDOBA</t>
  </si>
  <si>
    <t>CD-017-FDLU-2019</t>
  </si>
  <si>
    <t>MARICELA PALACIO RODRIGUEZ</t>
  </si>
  <si>
    <t>CD-018-FDLU-2019</t>
  </si>
  <si>
    <t>CD-019-FDLU-2019</t>
  </si>
  <si>
    <t>PRESTAR LOS SERVICIOS PROFESIONALES, BRINDANDO APOYO EN EL IMPULSO DE LOS PROCESOS SOCIO ECONÓMICOS Y DE EXTENSIÓN AGROPECUARIA DE LA UNIDAD LOCAL DE ASISTENCIA TÉCNICA AGROPECUARIA Y AMBIENTAL ULATA DEL ÁREA DE GESTIÓN DEL DESARROLLO LOCAL DE LA ALCALDÍA LOCAL DE USME PARA EL CUMPLIMIENTO DE LA LEY 1876 DE 2017</t>
  </si>
  <si>
    <t>AMANDA PALOMARES</t>
  </si>
  <si>
    <t>CD-020-FDLU-2019</t>
  </si>
  <si>
    <t>ALEXANDER AVILA AVILA</t>
  </si>
  <si>
    <t>CD-021-FDLU-2019</t>
  </si>
  <si>
    <t>¿PRESTAR APOYO EN LOS PROCESOS TÉCNICOS ADMINISTRATIVOS DEL DESPACHO EN LO RELACIONADO CON LA PROGRAMACIÓN, EJECUCIÓN Y ACOMPAÑAMIENTO DE LAS ACTIVIDADES INSTITUCIONALES DEL ALCALDE LOCAL DE USME¿</t>
  </si>
  <si>
    <t>ELIZABETH GARCIA SIERRA</t>
  </si>
  <si>
    <t>CD-022-FDLU-2019</t>
  </si>
  <si>
    <t>PRESTAR LOS SERVICIOS PROFESIONALES, BRINDANDO APOYO EN EL IMPULSO DEL SERVICIO DE EXTENSIÓN AGROPECUARIA DE LA UNIDAD LOCAL DE ASISTENCIA TÉCNICA AGROPECUARIA Y AMBIENTAL ULATA DEL ÁREA DE GESTIÓN DEL DESARROLLO LOCAL DE LA ALCALDÍA LOCAL DE USME PARA EL CUMPLIMIENTO DE LA LEY 1876 DE 2017</t>
  </si>
  <si>
    <t>IRINA CASTIBLANCO AGUILAR</t>
  </si>
  <si>
    <t>CD-023-FDLU-2019</t>
  </si>
  <si>
    <t>PRESTAR LOS SERVICIOS EN LA COORDINACIÓN, ESTRUCTURACIÓN, SEGUIMIENTO Y EVALUACIÓN JUNTO CON EL EQUIPO INTERDISCIPLINARIO PARA CUMPLIR CON LOS PROCEDIMIENTOS ADMINISTRATIVOS Y DE ATENCIÓN A EMERGENCIAS, CONFORME A LA NORMATIVIDAD APLICABLE AL CONSEJO LOCAL DE GESTIÓN DEL RIESGO Y CAMBIO CLIMÁTICO (CLGR-CC) POR PARTE DE LA ALCALDÍA LOCAL DE USME</t>
  </si>
  <si>
    <t>DIANA ALEXANDRA PAREDES CACERÉS</t>
  </si>
  <si>
    <t>CD-024-FDLU-2019</t>
  </si>
  <si>
    <t>¿APOYAR TÉCNICAMENTE A LOS RESPONSABLES E INTEGRANTES DE LOS PROCESOS EN LA IMPLEMENTACIÓN DE HERRAMIENTAS DE GESTIÓN, SIGUIENDO LOS LINEAMIENTOS METODOLÓGICOS ESTABLECIDOS POR LA OFICINA ASESORA DE PLANEACIÓN DE LA SECRETARIA DISTRITAL DE GOBIERNO..¿</t>
  </si>
  <si>
    <t>HENRY ALONSO ARIZA GRANADOS</t>
  </si>
  <si>
    <t>CD-025-FDLU-2019</t>
  </si>
  <si>
    <t>JENNY PAOLA CEPEDA GALINDO</t>
  </si>
  <si>
    <t>CD-026-FDLU-2019</t>
  </si>
  <si>
    <t>PRESTAR APOYO EN LA DIGITACIÓN, ELABORACIÓN Y ACTUALIZACIÓN DE DOCUMENTOS FÍSICOS Y EN MEDIO MAGNÉTICO EN EL ÁREA DE GESTIÓN DE DESARROLLO LOCAL DE LA ALCALDÍA DE USME</t>
  </si>
  <si>
    <t>GILBERTO ALEJANDRO VELEZ ZULUAGA</t>
  </si>
  <si>
    <t>CD-027-FDLU-2019</t>
  </si>
  <si>
    <t>APOYAR AL ALCALDE LOCAL DE USME EN LA GESTIÓN DE LOS ASUNTOS RELACIONADOS CON SEGURIDAD CIUDADANA, CONVIVENCIA Y PREVENCIÓN DE CONFLICTIVIDADES, VIOLENCIAS Y DELITOS EN LA LOCALIDAD, DE CONFORMIDAD CON EL MARCO NORMATIVO APLICABLE EN LA MATERIA.¿</t>
  </si>
  <si>
    <t>JAIRO ESTEBAN ALFONSO RINCON</t>
  </si>
  <si>
    <t>CD-028-FDLU-2019</t>
  </si>
  <si>
    <t>¿PRESTAR LOS SERVICIOS PROFESIONALES, BRINDANDO APOYO EN EL IMPULSO DEL SERVICIO DE EXTENSIÓN AGROPECUARIA DE LA UNIDAD LOCAL DE ASISTENCIA TÉCNICA AGROPECUARIA Y AMBIENTAL ULATA DEL ÁREA DE GESTIÓN DEL DESARROLLO LOCAL DE LA ALCALDÍA LOCAL DE USME PARA EL CUMPLIMIENTO DE LA LEY 1876 DE 2017</t>
  </si>
  <si>
    <t>INGRID AZUCENA SIERRA NARANJO</t>
  </si>
  <si>
    <t>CD-029-FDLU-2019</t>
  </si>
  <si>
    <t>PRESTAR LOS SERVICIOS PROFESIONALES EN LOS PROCESOS DE REUBICACIÓN Y DE RECUPERACIÓN DE ESPACIO PÚBLICO, CONTROL DE ESTABLECIMIENTOS DE COMERCIO, ASÍ COMO EN LOS DEMÁS PROCESOS ADMINISTRATIVOS A CARGO DEL ÁREA GESTIÓN POLICIVA DE LA ALCALDÍA LOCAL DE USME</t>
  </si>
  <si>
    <t>DIANA MARCELA ANGEL OTALORA</t>
  </si>
  <si>
    <t>CD-030-FDLU-2019</t>
  </si>
  <si>
    <t>LUZ ANGELA PAEZ MORENO</t>
  </si>
  <si>
    <t>CD-031-FDLU-2019</t>
  </si>
  <si>
    <t>PRESTAR LOS SERVICIOS PROFESIONALES PARA EL DESARROLLO, EJECUCIÓN Y SEGUIMIENTO DE LAS ACCIONES PARA COBRO PERSUASIVO, LO ANTERIOR CONTEMPLA EL SUMINISTRO, CONSULTA Y CARGUE DE LA INFORMACIÓN EN LOS APLICATIVOS DISPUESTOS PARA ELLO, TALES COMO SIVICOF Y SICO Y APOYO EN LA SUSTANCIACIÓN DE PROCESOS ADMINISTRATIVOS DEL ÁREA GESTIÓN POLICIVA DE LA ALCALDÍA LOCAL DE USME.¿</t>
  </si>
  <si>
    <t>NELLY ALEXANDRA VARGAS ROMERO</t>
  </si>
  <si>
    <t>CD-032-FDLU-2019</t>
  </si>
  <si>
    <t>APOYAR AL ALCALDE LOCAL EN LA PROMOCIÓN, ACOMPAÑAMIENTO, COORDINACIÓN Y ATENCIÓN DE LAS INSTANCIAS DE COORDINACIÓN INTERINSTITUCIONALES Y LAS INSTANCIAS DE PARTICIPACIÓN LOCALES, ASÍ COMO LOS PROCESOS COMUNITARIOS EN LA LOCALIDAD¿</t>
  </si>
  <si>
    <t>ANA OTILIA CUERVO AREVALO</t>
  </si>
  <si>
    <t>CD-033-FDLU-2019</t>
  </si>
  <si>
    <t>PRESTAR LOS SERVICIOS ASISTENCIALES, BRINDANDO APOYO ASISTENCIAL EN LOS PROCESOS DE ASISTENCIA TÉCNICA RURAL, EN CUANTO A LA CLASIFICACIÓN, DIGITALIZACIÓN, CREACIÓN Y MANEJO DE LOS DOCUMENTOS Y ACTUALIZACIÓN DE BASES DE DATOS GENERADOS EN EL ACCIONAR DE LA UNIDAD LOCAL DE ASISTENCIA TÉCNICA AGROPECUARIA Y AMBIENTAL ULATA DEL ÁREA DE GESTIÓN DEL DESARROLLO LOCAL DE LA ALCALDÍA LOCAL DE USME PARA EL CUMPLIMIENTO DE LA LEY 1876 DE 2017¿</t>
  </si>
  <si>
    <t>Yeny Rocio Vasquez Lozano</t>
  </si>
  <si>
    <t>CD-034-FDLU-2019</t>
  </si>
  <si>
    <t>BRINDAR APOYO RELACIONADO CON LOS PROCESOS DE ENTRADA Y SALIDA DE CORRESPONDENCIA DEL CDI, EJECUTADO LOS PROCESOS ADMINISTRATIVOS PARA SU CONTROL Y VERIFICACIÓN</t>
  </si>
  <si>
    <t>JORGE LEONARDO FORERO CASTAÑEDA</t>
  </si>
  <si>
    <t>CD-035-FDLU-2019</t>
  </si>
  <si>
    <t>APOYAR ADMINISTRATIVA Y ASISTENCIALMENTE AL ÁREA DE GESTIÓN POLICIVA Y JURÍDICA DE LA LOCALIDAD DE USME</t>
  </si>
  <si>
    <t>Wendy Tatiana Vallejo Campuzano</t>
  </si>
  <si>
    <t>CD-036-FDLU-2019</t>
  </si>
  <si>
    <t>PRESTAR LOS SERVICIOS PROFESIONALES COMO ADMINISTRADOR DE RED BRINDANDO ASISTENCIA Y SOPORTE TÉCNICO DEL SOFTWARE Y HARDWARE DE LOS EQUIPOS Y PROGRAMAS QUE MANEJA LA ENTIDAD ASÍ COMO A LOS USUARIOS QUE DESARROLLEN SUS ACTIVIDADES EN LA ALCALDÍA LOCAL DE USME</t>
  </si>
  <si>
    <t>JOSE IGNACIO LEURO CARVAJAL</t>
  </si>
  <si>
    <t>CD-037-FDLU-2019</t>
  </si>
  <si>
    <t>¿APOYAR ADMINISTRATIVA Y ASISTENCIALMENTE AL ÁREA DE GESTIÓN POLICIVA Y JURÍDICA DE LA LOCALIDAD DE USME¿</t>
  </si>
  <si>
    <t>JORGE ALDO ROMERO PEÑALOZA</t>
  </si>
  <si>
    <t>CD-038-FDLU-2019</t>
  </si>
  <si>
    <t>YUDI MAGDALENA JOYA RODRIGUEZ</t>
  </si>
  <si>
    <t>CD-039-FDLU-2019</t>
  </si>
  <si>
    <t>PRESTAR LOS SERVICIOS DE APOYO OPERATIVO I, BRINDANDO APOYO EN LOS PROCESOS DE ASISTENCIA TÉCNICA AGROPECUARIA DE LA UNIDAD LOCAL DE ASISTENCIA TÉCNICA AGROPECUARIA Y AMBIENTAL ULATA DEL ÁREA DE GESTIÓN DEL DESARROLLO LOCAL DE LA ALCALDÍA LOCAL DE USME PARA EL CUMPLIMIENTO DE LA LEY 1876 DE 2017</t>
  </si>
  <si>
    <t>EDWIN GENALDO LIBERATO MURCIA</t>
  </si>
  <si>
    <t>CD-040-FDLU-2019</t>
  </si>
  <si>
    <t>PRESTAR LOS SERVICIOS PROFESIONALES ESPECIALIZADOS EN LA COORDINACIÓN, REVISIÓN, DISTRIBUCIÓN, ESTRUCTURACIÓN. FORMULACIÓN, SEGUIMIENTO Y EVALUACIÓN DE LOS PROYECTOS DE INVERSIÓN Y GASTOS DE FUNCIONAMIENTO DE LA ENTIDAD A CARGO A LA OFICINA DE PLANEACIÓN DEPENDENCIA DEL ÁREA GESTIÓN DE DESARROLLO LOCAL DE LA ALCALDÍA LOCAL DE USME</t>
  </si>
  <si>
    <t>CONSUELO GUZMAN PINZON</t>
  </si>
  <si>
    <t>CD-041-FDLU-2019</t>
  </si>
  <si>
    <t>PRESTAR APOYO EN LOS PROCESOS ADMINISTRATIVOS Y TÉCNICOS PARA LA ADMINISTRACIÓN DE BIENES DE PROPIEDAD DEL FONDO DE DESARROLLO LOCAL DE USME Y DE LOS QUE SEAN ASIGNADOS POR LA SECRETARÍA DE GOBIERNO DE ACUERDO A LOS PROCESOS Y PROCEDIMIENTOS ESTABLECIDOS ASÍ COMO LAS DEMÁS QUE LE SEAN ASIGNADAS</t>
  </si>
  <si>
    <t>JOHN ALEXANDER OLAYA VILLALBA</t>
  </si>
  <si>
    <t>CD-042-FDLU-2019</t>
  </si>
  <si>
    <t>APOYAR ADMINISTRATIVA Y ASISTENCIALMENTE AL ÁREA DE GESTIÓN POLICIVA Y JURÍDICA DE LA LOCALIDAD DE USME¿</t>
  </si>
  <si>
    <t>Jenny Carolina Castillo Villalba</t>
  </si>
  <si>
    <t>CD-043-FDLU-2019</t>
  </si>
  <si>
    <t>¿APOYAR JURÍDICAMENTE LA EJECUCIÓN DE LAS ACCIONES REQUERIDAS PARA LA DEPURACION DE LAS ACTUACIONES ADMINISTRATIVAS QUE CURSAN EN LA ALCALDÍA LOCAL DE USME</t>
  </si>
  <si>
    <t>JENNIFERS MARORY COLMENARES ARDILA</t>
  </si>
  <si>
    <t>CD-044-FDLU-2019</t>
  </si>
  <si>
    <t>IVAN ANDRES IBARRA ESTUPIÑAN</t>
  </si>
  <si>
    <t>CD-45-FDLU-2019</t>
  </si>
  <si>
    <t>APOYAR LA FORMULACIÓN, EJECUCIÓN, SEGUIMIENTO Y MEJORA CONTINUA DE LAS HERRAMIENTAS QUE CONFORMAN LA GESTIÓN AMBIENTAL INSTITUCIONAL DE LA ALCALDÍA LOCAL</t>
  </si>
  <si>
    <t>Henry Alexander Eslava Pulido</t>
  </si>
  <si>
    <t>CD-46-FDLU-2019</t>
  </si>
  <si>
    <t>¿PRESTAR LOS SERVICIOS DE APOYO OPERATIVO I, BRINDANDO APOYO EN LOS PROCESOS DE ASISTENCIA TÉCNICA AGROPECUARIA DE LA UNIDAD LOCAL DE ASISTENCIA TÉCNICA AGROPECUARIA Y AMBIENTAL ULATA DEL ÁREA DE GESTIÓN DEL DESARROLLO LOCAL DE LA ALCALDÍA LOCAL DE USME PARA EL CUMPLIMIENTO DE LA LEY 1876 DE 2017¿</t>
  </si>
  <si>
    <t>RAFAEL RICARDO PAEZ MENDOZA</t>
  </si>
  <si>
    <t>CD-47-FDLU-2019</t>
  </si>
  <si>
    <t>PRESTAR LOS SERVICIOS OPERATIVOS, BRINDANDO APOYO OPERATIVO EN LOS PROCESOS DE PRODUCCIÓN DE MATERIAL VEGETAL Y FUNCIONAMIENTO DEL VIVERO DE LA UNIDAD LOCAL DE ASISTENCIA TÉCNICA AGROPECUARIA Y AMBIENTAL ULATA DEL ÁREA DE GESTIÓN DEL DESARROLLO LOCAL DE LA ALCALDÍA LOCAL DE USME PARA EL CUMPLIMIENTO DE LA LEY 1876 DE 2017</t>
  </si>
  <si>
    <t>LUIS FELIPE RIVEROS</t>
  </si>
  <si>
    <t>CD-48-FDLU-2019</t>
  </si>
  <si>
    <t>PRESTAR LOS SERVICIOS PROFESIONALES, BRINDANDO APOYO EN EL IMPULSO DEL SERVICIO DE EXTENSIÓN AGROPECUARIA DE LA UNIDAD LOCAL DE ASISTENCIA TÉCNICA AGROPECUARIA Y AMBIENTAL ULATA DEL ÁREA DE GESTIÓN DEL DESARROLLO LOCAL DE LA ALCALDÍA LOCAL DE USME PARA EL CUMPLIMIENTO DE LA LEY 1876 DE 2017.</t>
  </si>
  <si>
    <t>Diana Milena Sánchez Torres</t>
  </si>
  <si>
    <t>CD-49-FDLU-2019</t>
  </si>
  <si>
    <t>PRESTAR LOS SERVICIOS PROFESIONALES PARA LOS PROCESOS DE COMUNICACIÓN, ORIENTACIÓN Y VISIBILIZACIÓN DE LA POLÍTICA PÚBLICA DE DISCAPACIDAD, ELABORACIÓN DE PROYECTOS Y FOMENTO DE LA PARTICIPACIÓN DE LA COMUNIDAD EN LOS ESPACIOS DE PARTICIPACIÓN DE LA LOCALIDAD DE USME</t>
  </si>
  <si>
    <t>Nancy Stella Moreno Bernal</t>
  </si>
  <si>
    <t>CD-50-FDLU-2019</t>
  </si>
  <si>
    <t>¿BRINDAR APOYO RELACIONADO CON LOS PROCESOS DE ENTRADA Y SALIDAD DE CORRESPONDENCIA EL CDI, EJECUTADO LOS PROCESOS ADMINISTRATIVOS PARA SU CONTROL Y VERIFICACION  ¿</t>
  </si>
  <si>
    <t>CARLOS ENRIQUE VERA SANTANA</t>
  </si>
  <si>
    <t>CD-51-FDLU-2019</t>
  </si>
  <si>
    <t>¿ADELANTAR PROCESOS ADMINISTRATIVOS A TRAVÉS DEL REGISTRO CONSOLIDACIÓN, CONTROL Y VERIFICACIÓN DE LOS REQUERIMIENTOS A LLEGADOS A LA ALCALDÍA LOCAL Y REGISTRADOS EN EL SISTEMA SDQS, ASÍ COMO PRESTAR LA ADECUADA Y OPORTUNA ATENCIÓN A LA CIUDADANÍA QUE REQUIERE LOS SERVICIOS DE LA ALCALDÍA.¿</t>
  </si>
  <si>
    <t>FERNADO JIMENEZ SANCHEZ</t>
  </si>
  <si>
    <t>CD-52-FDLU-2019</t>
  </si>
  <si>
    <t>PRESTAR APOYO Y SOPORTE TÉCNICO ADMINISTRATIVO EN LOS PROCESO DE DIGITACIÓN, ELABORACIÓN, PROYECCIÓN Y ACTUALIZACIÓN DE DOCUMENTOS FÍSICOS Y EN MEDIO MAGNÉTICO, PROYECCIONES DE MEJORAMIENTO EN BASES DE DATOS, ARCHIVOS, GESTIÓN DOCUMENTAL Y EL APOYO EN LAS SESIONES, ASÍ COMO LA DISTRIBUCIÓN DE LA CORRESPONDENCIA PRODUCIDA POR LA JUNTA ADMINISTRADORA LOCAL DE USME.</t>
  </si>
  <si>
    <t>JULIAN ANDRES DIAZ MUÑOZ</t>
  </si>
  <si>
    <t>CD-53-FDLU-2019</t>
  </si>
  <si>
    <t>PRESTAR APOYO EN LOS PROCESOS ADMINISTRATIVOS PARA EL CONTROL, ENTREGA DE ELEMENTOS, MANEJO DE INVENTARIOS, CONSOLIDADO Y VERIFICACIÓN EN LA DIGITACIÓN, ELABORACIÓN Y ACTUALIZACIÓN DE DOCUMENTOS EN FÍSICO Y EN MEDIO MAGNÉTICO DEL ALMACÉN DEPENDENCIA DEL AREA DE GESTIÓN DEL DESARROLLO LOCAL DE LA ALCALDÍA LOCAL DE USME</t>
  </si>
  <si>
    <t>yeison antonio gallo riaño</t>
  </si>
  <si>
    <t>CD-54-FDLU-2019</t>
  </si>
  <si>
    <t>¿PRESTACIÓN DE SERVICIOS PROFESIONALES AL ÁREA DE GESTIÓN DE DESARROLLO LOCAL, EN EL APOYO A LA SUPERVISIÓN DE LOS CONTRATOS Y/O CONVENIOS QUE LE SEAN DESIGNADOS Y DEMÁS ACTIVIDADES QUE SE REQUIERAN DE CONFORMIDAD CON LOS ESTUDIOS PREVIOS¿</t>
  </si>
  <si>
    <t>SANDRA PATRICIA PAEZ MORENO</t>
  </si>
  <si>
    <t>CD-55-FDLU-2019</t>
  </si>
  <si>
    <t>PRESTAR LOS SERVICIOS PROFESIONALES AL DESPACHO EN TODO LO RELACIONA-DO CON LA PROGRAMACIÓN, EJECUCIÓN, ACOMPAÑAMIENTO Y SEGUIMIENTO DE LAS ACTIVIDADES INSTITUCIONALES DE LA ALCALDÍA LOCAL DE USME DE ACUERDO CON EL PLAN DE DESARROLLO LOCAL</t>
  </si>
  <si>
    <t>RAFAEL IVAN PEREZ CARREÑO</t>
  </si>
  <si>
    <t>CD-56-FDLU-2019</t>
  </si>
  <si>
    <t>WILLIAM AUGUSTO ANGEL SANCHEZ</t>
  </si>
  <si>
    <t>CD-57-FDLU-2019</t>
  </si>
  <si>
    <t>LUIS MIGUEL SAAVEDRA AVILA</t>
  </si>
  <si>
    <t>CD-58-FDLU-2019</t>
  </si>
  <si>
    <t>PRESTAR LOS SERVICIOS PROFESIONALES PARA LIDERAR LA DEPURACIÓN DE LAS OBLIGACIONES POR PAGAR SEGÚN EL PREDIS DEL FONDO DE DESARROLLO LOCAL DE USME DE LAS DIFERENTES VIGENCIAS, A TRAVÉS DE ACCIONES DE ACUERDO A SUS COMPETENCIAS QUE PERMITAN LIQUIDAR, LIBERAR SALDOS, ELABORAR ACTAS DE FENECIMIENTO, DECLARAR POSIBLES INCUMPLIMIENTOS Y DEMÁS GESTIONES PARA EL CUMPLIMIENTO DE LAS METAS ESTABLECIDAS POR EL ÁREA DE GESTIÓN DE DESARROLLO LOCAL</t>
  </si>
  <si>
    <t>Octavio Jose Ferreira Tabares</t>
  </si>
  <si>
    <t>CD-59-FDLU-2019</t>
  </si>
  <si>
    <t>PRESTAR APOYO ASISTENCIAL EN LOS PROCESOS ADMINISTRATIVOS DE DISTRIBUCIÓN Y NOTIFICACIÓN DE CORRESPONDENCIA, DE LAS DIFERENTES DEPENDENCIAS DE LA ALCALDÍA LOCAL DE USME</t>
  </si>
  <si>
    <t>JAVIER ALEXANDER MENDEZ BERMUDEZ</t>
  </si>
  <si>
    <t>CD-60-FDLU-2019</t>
  </si>
  <si>
    <t>benjamín herrera delgado</t>
  </si>
  <si>
    <t>CD-61-FDLU-2019</t>
  </si>
  <si>
    <t>PRESTAR LOS SERVICIOS PROFESIONALES ESPECIALIZADOS EN LA REVISIÓN, DIRECCIÓN, ESTRUCTURACIÓN, FORMULACIÓN, SEGUIMIENTO Y EVALUACIÓN DE LOS PROYECTOS DE INVERSIÓN Y MANTENIMIENTO DE LA ENTIDAD A CARGO DE INFRAESTRUCTURA DEPENDENCIA DEL ÁREA DE GESTIÓN DE DESARROLLO LOCAL DE LA ALCALDÍA LOCAL DE USME</t>
  </si>
  <si>
    <t>OSCAR MAURICIO RODRIGUEZ GUTIERREZ</t>
  </si>
  <si>
    <t>CD-62-FDLU-2019</t>
  </si>
  <si>
    <t>PRESTAR APOYO TÉCNICO PARA LA RECOLECCIÓN, CONSOLIDACIÓN, VERIFICACIÓN Y CARGUE DE LA INFORMACIÓN DE LOS PROCESOS DE SELECCIÓN EN CUANTO A PROYECTOS DE INVERSIÓN Y GASTOS DE FUNCIONAMIENTO A CARGO DE LA ALCALDÍA LOCAL DE USME EN LOS APLICATIVOS DESIGNADOS PARA TAL FIN, TALES COMO MUSI, SEGLAN Y SIPSE¿</t>
  </si>
  <si>
    <t>CLAUDIA RODRIGUEZ POSADA</t>
  </si>
  <si>
    <t>CD-63-FDLU-2019</t>
  </si>
  <si>
    <t>PRESTAR LOS SERVICIOS DE APOYO  A LOS ARCHIVOS DE GESTIÓN DEL FONDO DE DESARROLLO LOCAL DE USME EN LA IMPLEMENTACIÓN DE LOS PROCESOS DE CLASIFICACIÓN, ORDENACIÓN, SELECCIÓN NATURAL, FOLIACIÓN, IDENTIFICACIÓN, LEVANTAMIENTO DE INVENTARIOS, ALMACENAMIENTO Y APLICACIÓN DE PROTOCOLOS DE ELIMINACIÓN Y TRANSFERENCIAS DOCUMENTALES</t>
  </si>
  <si>
    <t>CLAUDIA PATRICIA PERDOMO</t>
  </si>
  <si>
    <t>CD-64-FDLU-2019</t>
  </si>
  <si>
    <t>PRESTAR LOS SERVICIOS PROFESIONALES EN LOS PROCESOS ADMINISTRATIVOS, PRESUPUESTALES Y CONTABLES PARA EL CONTROL, CONSOLIDACIÓN, VERIFICACIÓN Y APLICACIÓN DE LAS NORMAS DE DERECHO CONTABLE, PRESUPUESTO Y SEGURIDAD SOCIAL, ASÍ COMO EL APOYO Y SEGUIMIENTO EN LA IMPLEMENTACIÓN DE LAS NORMAS INTERNACIONALES DE INFORMACIÓN FINANCIERA EN LA ALCALDÍA LOCAL DE USME</t>
  </si>
  <si>
    <t>GANEM DURAN PEREZ</t>
  </si>
  <si>
    <t>CD-65-FDLU-2019</t>
  </si>
  <si>
    <t>PRESTAR LOS SERVICIOS PROFESIONALES COMO APOYO EN LA DEPURACIÓN DE LAS OBLIGACIONES POR PAGAR DEL FONDO DE DESARROLLO LOCAL DE USME DE LAS DIFERENTES VIGENCIAS, A TRAVÉS DE ACCIONES QUE PERMITAN LIQUIDAR, LIBERAR SALDOS, ELABORAR ACTAS DE FENECIMIENTO, DECLARAR POSIBLES INCUMPLIMIENTOS Y DEMÁS GESTIONES PARA EL CUMPLIMIENTO DE LAS METAS ESTABLECIDAS POR LA ALCALDÍA LOCAL DE USME¿</t>
  </si>
  <si>
    <t>Brigitte Alexandra Leon Hernandez</t>
  </si>
  <si>
    <t>CD-66-FDLU-2019</t>
  </si>
  <si>
    <t>Jair Andres Acevedo Rincon</t>
  </si>
  <si>
    <t>CD-67-FDLU-2019</t>
  </si>
  <si>
    <t>freddy alberto marquez arias</t>
  </si>
  <si>
    <t>CD-68-FDLU-2019</t>
  </si>
  <si>
    <t>PRESTAR LOS SERVICIOS PROFESIONALES A LOS PROCESOS DE CAPACITACIÓN Y SENSIBILIZACIÓN, ASÍ COMO A LOS PROCESOS ADMINISTRATIVOS, DERIVADOS DE LAS ACTUACIONES ADELANTADAS POR EL ÁREA DE GESTIÓN POLICIVA - INSPECCIONES DE LA ALCALDÍA LOCAL DE USME PARA DAR APLICACIÓN A LAS FUNCIONES QUE CON LA ENTRADA EN VIGENCIA DE LA LEY 1801 DE 2016 ¿ NUEVO CÓDIGO NACIONAL DE POLICÍA Y CONVIVENCIA</t>
  </si>
  <si>
    <t>PARELLY ALEJANDRA VELASCO MORENO</t>
  </si>
  <si>
    <t>CD-69-FDLU-2019</t>
  </si>
  <si>
    <t>PRESTAR LOS SERVICIOS PROFESIONALES, BRINDANDO APOYO EN EL IMPULSO DE LOS PROCESOS TÉCNICOS Y JURÍDICOS DEL ÁREA DE GESTIÓN POLICIVA DE LA ALCALDÍA LOCAL DE USME, CON OCASIÓN DE LA INFRACCIÓN AL RÉGIMEN DE OBRAS Y URBANISMO PARA DAR CUMPLIMIENTO AL FALLO DEL CONSEJO DE ESTADO, ACCIÓN POPULAR REF. NO. 25000232500020050066203 DEL 5 DE NOVIEMBRE DE 2013¿.</t>
  </si>
  <si>
    <t>EDGAR EDUARDO GUTIERREZ VARGAS</t>
  </si>
  <si>
    <t>CD-70-FDLU-2019</t>
  </si>
  <si>
    <t>APOYAR AL ALCALDE LOCAL EN LA FORMULACIÓN, SEGUIMIENTO E IMPLEMENTACIÓN DE LA ESTRATEGIA LOCAL PARA LA TERMINACIÓN JURÍDICA DE LAS ACTUACIONES ADMINISTRATIVAS QUE CURSAN EN LA ALCALDÍA LOCAL</t>
  </si>
  <si>
    <t>KAREN TATIANA RINCON DIAZ</t>
  </si>
  <si>
    <t>CD-71-FDLU-2019</t>
  </si>
  <si>
    <t>PRESTAR LOS SERVICIOS PROFESIONALES, BRINDANDO APOYO TÉCNICO AL ÁREA DE GESTIÓN POLICIVA DE LA ALCALDÍA LOCAL DE USME, CON OCASIÓN A LA INFRACCIÓN AL RÉGIMEN DE OBRAS Y URBANISMO Y PARA DAR CUMPLIMIENTO AL FALLO DEL CONSEJO DE ESTADO, ACCIÓN POPULAR REF. NO. 25000232500020050066203 DEL 5 DE NOVIEMBRE DE 2013¿</t>
  </si>
  <si>
    <t>JEISSON ANDRES PEREA GARCIA</t>
  </si>
  <si>
    <t>CD-72-FDLU-2019</t>
  </si>
  <si>
    <t>PRESTAR LOS SERVICIOS PROFESIONALES EN LOS PROCESOS ADMINISTRATIVOS, CONTABLES Y FINANCIEROS DEL FONDO DE DESARROLLO LOCAL EN EL MARCO DE LAS NORMAS DE DERECHO CONTABLE Y DE SEGURIDAD SOCIAL, EN LA OFICINA DE CONTABILIDAD DEL ÁREA DE GESTIÓN DEL DESARROLLO LOCAL DE USME</t>
  </si>
  <si>
    <t>JORGE DANIEL MUÑOZ CASALLAS</t>
  </si>
  <si>
    <t>CD-73-FDLU-2019</t>
  </si>
  <si>
    <t>PRESTAR LOS SERVICIOS PROFESIONALES, BRINDANDO APOYO EN EL IMPULSO DE LOS PROCESOS DE EXTENSIÓN AGROPECUARIA DE LA UNIDAD LOCAL DE ASISTENCIA TÉCNICA AGROPECUARIA Y AMBIENTAL ULATA DEL ÁREA DE GESTIÓN DEL DESARROLLO LOCAL DE LA ALCALDÍA LOCAL DE USME PARA EL CUMPLIMIENTO DE LA LEY 1876 DE 2017</t>
  </si>
  <si>
    <t>OSKAR JAVIER GARCIA LESMES</t>
  </si>
  <si>
    <t>CD-74-FDLU-2019</t>
  </si>
  <si>
    <t>PRESTAR LOS SERVICIOS ASISTENCIALES, BRINDANDO APOYO OPERATIVO EN LOS PROCESOS DE PRODUCCIÓN DE MATERIAL VEGETAL Y FUNCIONAMIENTO DEL VIVERO DE LA UNIDAD LOCAL DE ASISTENCIA TÉCNICA AGROPECUARIA Y AMBIENTAL ULATA DEL ÁREA DE GESTIÓN DEL DESARROLLO LOCAL DE LA ALCALDÍA LOCAL DE USME PARA EL CUMPLIMIENTO DE LA LEY 1876 DE 2017</t>
  </si>
  <si>
    <t>Carlos Arturo Lagos Rios</t>
  </si>
  <si>
    <t>CD-75-FDLU-2019</t>
  </si>
  <si>
    <t>Karen Julied Nuñez Jaimes</t>
  </si>
  <si>
    <t>CD-76-FDLU-2019</t>
  </si>
  <si>
    <t>ROMAN SOTO PINZON</t>
  </si>
  <si>
    <t>CD-77-FDLU-2019</t>
  </si>
  <si>
    <t>Carlos Alberto Hernandez Muñoz</t>
  </si>
  <si>
    <t>CD-78-FDLU-2019</t>
  </si>
  <si>
    <t>APOYAR TECNICAMENTE LAS DISTINTAS ETAPAS DE LOS PROCESOS  DE COMPETENCIA DE LA ALCALDIA LOCAL PARA LA DEPURACION DE ACTUACIONES ADMINISTRATIVAS</t>
  </si>
  <si>
    <t>FABIAN ANDRES BARRAGAN GALINDO</t>
  </si>
  <si>
    <t>CD-79-FDLU-2019</t>
  </si>
  <si>
    <t>¿PRESTAR APOYO A LOS PROCESOS ASISTENCIALES Y ADMINISTRATIVOS EN EL AREA GESTIÓN POLICIVA DE LA ALCALDÍA LOCAL DE USME, REALIZANDO ACTIVIDADES EN TEMAS DE PROPIEDAD HORIZONTAL, IMPULSO DE ACTUACIONES ADMINISTRATIVAS PARA EL CONTROL, CONSOLIDACIÓN Y VERIFICACIÓN EN LA DIGITACIÓN, ELABORACIÓN Y ACTUALIZACIÓN DE DOCUMENTOS FÍSICOS Y EN MEDIO MAGNÉTICO ¿</t>
  </si>
  <si>
    <t>YANETH SUAREZ MILLAN</t>
  </si>
  <si>
    <t>CD-80-FDLU-2019</t>
  </si>
  <si>
    <t>PRESTAR LOS SERVICIOS PROFESIONALES EN LA ELABORACIÓN, PRESENTACIÓN, VALIDACIÓN Y RESPUESTA OPORTUNA DE INFORMES DE ENTES DE CONTROL QUE LE SEAN SOLICITADOS A LA ALCALDÍA LOCAL DE USME, ASÍ COMO EL APOYO EN LA FORMULACIÓN Y DEPURACIÓN DE LOS PLANES DE MEJORAMIENTO Y LA ARTICULACIÓN DEL CONSEJO LOCAL DE GOBIERNO</t>
  </si>
  <si>
    <t>Luz Andrea Corredor Arteaga</t>
  </si>
  <si>
    <t>CD-81-FDLU-2019</t>
  </si>
  <si>
    <t>DIANA MARCELA NIETO COY</t>
  </si>
  <si>
    <t>CD-82-FDLU-2019</t>
  </si>
  <si>
    <t>PRESTAR LOS SERVICIOS PROFESIONALES COMO ABOGADO EN EL ÁREA GESTIÓN  POLICIVA DE LA ALCALDÍA LOCAL DE USME, EN TODO LO RELACIONADO CON ATENCIÓN INTEGRAL DE LAS COMISIONES CIVILES ORDENADAS POR LAS AUTORIDADES JURISDICCIONALES DE LA REPÚBLICA DANDO IMPULSO A LAS  ACTUACIONES ADMINISTRATIVAS PROCEDENTES</t>
  </si>
  <si>
    <t>HELMINSON CAMACHO BUICHE</t>
  </si>
  <si>
    <t>CD-83-FDLU-2019</t>
  </si>
  <si>
    <t>PRESTAR LOS SERVICIOS PROFESIONALES AL ÁREA DE GESTIÓN DE DESARROLLO LOCAL- INFRAESTRUCTURA, EN EL APOYO A LA SUPERVISIÓN DE LOS CONTRATOS Y/O CONVENIOS QUE LE SEAN DESIGNADOS Y DEMÁS ACTIVIDADES QUE SE REQUIERAN DE CONFORMIDAD CON LOS ESTUDIOS PREVIOS</t>
  </si>
  <si>
    <t>OSCAR FABRICIO CRUZ RUBIO</t>
  </si>
  <si>
    <t>CD-84-FDLU-2019</t>
  </si>
  <si>
    <t>APOYAR TÉCNICAMENTE LAS DISTINTAS ETAPAS DE LOS PROCESOS DE COMPETENCIA DE LAS INSPECCIONES DE POLICÍA DE LA LOCALIDAD DE USME, SEGÚN REPARTO</t>
  </si>
  <si>
    <t>Andres Mauricio Betancourt Florez</t>
  </si>
  <si>
    <t>CD-85-FDLU-2019</t>
  </si>
  <si>
    <t>FABIAN MAURICIO BENAVIDES GARCIA</t>
  </si>
  <si>
    <t>CD-86-FDLU-2019</t>
  </si>
  <si>
    <t>Juan David Jimenez Alvarez</t>
  </si>
  <si>
    <t>CD-87-FDLU-2019</t>
  </si>
  <si>
    <t>COORDINAR, LIDERAR Y ASESORAR LOS PLANES Y ESTRATEGIAS DE COMUNICACIÓN INTERNA Y EXTERNA PARA LA DIVULGACIÓN DE LOS PROGRAMAS, PROYECTOS Y ACTIVIDADES DE LA ALCALDÍA LOCAL DE USME</t>
  </si>
  <si>
    <t>KEWIIN CAMILO GONZALEZ LARGO</t>
  </si>
  <si>
    <t>CD-88-FDLU-2019</t>
  </si>
  <si>
    <t>PRESTAR LOS SERVICIOS PROFESIONALES COMO INGENIERO PARA PONER EN FUNCIONAMIENTO Y MANTENER EN PLENA OPERATIVIDAD UN (1) PUNTO DE ATENCIÓN AL CONSUMIDOR, AL SERVICIO DE LA COMUNIDAD EN GENERAL Y DE LOS CONSUMIDORES DE LA LOCALIDAD DE USME</t>
  </si>
  <si>
    <t>Alvaro Javier Paez Olarte</t>
  </si>
  <si>
    <t>CD-89-FDLU-2019</t>
  </si>
  <si>
    <t xml:space="preserve">MARIA ISABEL ESLAVA </t>
  </si>
  <si>
    <t>CD-90-FDLU-2019</t>
  </si>
  <si>
    <t>PRESTAR APOYO ASISTENCIAL EN LOS PROCESOS ADMINISTRATIVOS DE DIGITALIZACIÓN Y MANEJO DEL APLICATIVO SI ACTUA, ADELANTAR LOS PROCESOS ADMINISTRATIVOS PARA EL CONTROL, CONSOLIDACIÓN Y VERIFICACIÓN EN LA DIGITACIÓN, ELABORACIÓN Y ACTUALIZACIÓN DE DOCUMENTOS FÍSICOS Y EN MEDIO MAGNÉTICO DEL ÁREA DE GESTIÓN POLICIVA DE LA ALCALDÍA LOCAL DE USME</t>
  </si>
  <si>
    <t>JOHAN DAVID FONSECA MOLINA</t>
  </si>
  <si>
    <t>CD-91-FDLU-2019</t>
  </si>
  <si>
    <t>GUILLERMO SASTOQUE ALVAREZ</t>
  </si>
  <si>
    <t>CD-92-FDLU-2019</t>
  </si>
  <si>
    <t>JEISSON AVILA ROJAS</t>
  </si>
  <si>
    <t>CD-93-FDLU-2019</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</si>
  <si>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t>
  </si>
  <si>
    <t>JADER ROBERTO PACHECO MARTINEZ</t>
  </si>
  <si>
    <t>CD-94-FDLU-2019</t>
  </si>
  <si>
    <t>PRESTAR LOS SERVICIOS PROFESIONALES COMO APOYO TÉCNICO, ADMINISTRATIVO Y FINANCIERO EN LA DEPURACIÓN DE LAS OBLIGACIONES POR PAGAR DEL FONDO DE DESARROLLO LOCAL DE USME DE LAS DIFERENTES VIGENCIAS A TRAVÉS DE ACCIONES QUE PERMITAN LIQUIDAR, LIBERAR SALDOS, ELABORAR ACTAS DE FENECIMIENTO, DECLARAR POSIBLES INCUMPLIMIENTOS Y DEMÁS GESTIONES PARA EL CUMPLIMIENTO DE LAS METAS ESTABLECIDAS POR LA ALCALDÍA LOCAL DE USME</t>
  </si>
  <si>
    <t>GINA JOHANNA VASQUEZ CORTES</t>
  </si>
  <si>
    <t>CD-95-FDLU-2019</t>
  </si>
  <si>
    <t>CLAUDIA PAOLA CASTRO ORJUELA</t>
  </si>
  <si>
    <t>CD-96-FDLU-2019</t>
  </si>
  <si>
    <t>LUIS RICARDO GOMEZ SOTELO</t>
  </si>
  <si>
    <t>CD-97-FDLU-2019</t>
  </si>
  <si>
    <t>LIDERAR Y GARANTIZAR LA IMPLEMENTACIÓN Y SEGUIMIENTO DE LOS PROCESOS Y PROCEDIMIENTOS DEL SERVICIO SOCIAL</t>
  </si>
  <si>
    <t>DIANA MARCELA GARCIA CASILIMAS</t>
  </si>
  <si>
    <t>CD-98-FDLU-2019</t>
  </si>
  <si>
    <t>PRESTAR LOS SERVICIOS PROFESIONALES PARA LA OPERACIÓN, SEGUIMIENTO Y CUMPLIMIENTO DE LOS PROCESOS Y PROCEDIMIENTOS DEL SERVICIO APOYO ECONÓMICO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USME</t>
  </si>
  <si>
    <t>DERLY ASTRID CORDERO GARCIA</t>
  </si>
  <si>
    <t>CD-99-FDLU-2019</t>
  </si>
  <si>
    <t>PRESTAR LOS SERVICIOS PROFESIONALES EN LAS RESPUESTAS A LAS EMERGENCIAS QUE SE PRESENTEN EN LA LOCALIDAD, ASÍ COMO A LAS ACTUACIONES ADMINISTRATIVAS QUE SE ESTÉN ADELANTANDO CONFORME A LA NORMATIVIDAD TÉCNICA APLICABLE EN EL MARCO DEL CONSEJO LOCAL DE GESTIÓN DEL RIESGO Y CAMBIO CLIMÁTICO (CLGR-CC) DE LA ALCALDÍA LOCAL DE USME</t>
  </si>
  <si>
    <t>NURY BAYONA BERNAL</t>
  </si>
  <si>
    <t>CD-100-FDLU-2019</t>
  </si>
  <si>
    <t>Amparo Orozco Molina</t>
  </si>
  <si>
    <t>CD-101-FDLU-2019</t>
  </si>
  <si>
    <t>PRESTAR LOS SERVICIOS DE APOYO LOGÍSTICO QUE SE REQUIERAN EN EL DESARROLLO DE LAS ACTIVIDADES EN LAS DIFERENTES DEPENDENCIAS Y SEDES A CARGO DEL FONDO DE DESARROLLO LOCAL DE USME</t>
  </si>
  <si>
    <t>GUILLERMO MENDOZA MEJIA</t>
  </si>
  <si>
    <t>CD-102-FDLU-2019</t>
  </si>
  <si>
    <t>APOYAR JURÍDICAMENTE LA EJECUCIÓN DE LAS ACCIONES REQUERIDAS PARA EL TRÁMITE E IMPULSO PROCESAL DE LAS ACTUACIONES CONTRAVENCIONALES Y/O QUERELLAS QUE CURSEN EN LAS INSPECCIONES DE POLICÍA DE LA LOCALIDAD DE USME</t>
  </si>
  <si>
    <t>CRHISTIAN ANDRES PINTO</t>
  </si>
  <si>
    <t>CD-103-FDLU-2019</t>
  </si>
  <si>
    <t>ANDRÉS DAVID RAMIREZ CASTRO</t>
  </si>
  <si>
    <t>CD-104-FDLU-2019</t>
  </si>
  <si>
    <t>PRESTAR APOYO TÉCNICO, ASISTENCIAL Y ADMINISTRATIVO DE DESCONGESTIÓN AL ÁREA DE GESTIÓN POLICIVA REALIZANDO ACTIVIDADES DE IMPULSO, NOTIFICACIÓN DE ACTUACIONES ADMINISTRATIVAS, CONSOLIDACIÓN Y VERIFICACIÓN EN LA DIGITACIÓN, ELABORACIÓN Y ACTUALIZACIÓN DE DOCUMENTOS FÍSICOS Y EN MEDIO MAGNÉTICO DE LA DEPENDENCIA DE LA ALCALDÍA LOCAL DE USME</t>
  </si>
  <si>
    <t>Nelson Fernando Ramos Rivera</t>
  </si>
  <si>
    <t>CD-105-FDLU-2019</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</si>
  <si>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</si>
  <si>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angelica moreno vargas</t>
  </si>
  <si>
    <t>CD-106-FDLU-2019</t>
  </si>
  <si>
    <t>PRESTAR LOS SERVICIOS TECNICOS EN LOS PROCESOS ADMINISTRATIVOS, CONTABLES Y PRESUPUESTALES QUE ADELANTE EL FONDO DE DESARROLLO LOCAL DE USME, ESPECIALMENTE EN LO CONCERNIENTE A LA LIQUIDACION DE APORTES AL SISTEMA DE SEGURIDAD SOCIAL</t>
  </si>
  <si>
    <t>JENNIFFER PAOLA CONTRERAS RODRIGUEZ</t>
  </si>
  <si>
    <t>CD-107-FDLU-2019</t>
  </si>
  <si>
    <t>PRESTAR SUS SERVICIOS DE APOYO EN LA SUPERVISIÓN DE LAS TAREAS OPERATIVAS DE CARÁCTER ARCHIVÍSTICO DESARROLLADAS EN EL ARCHIVO DE LA ALCALDÍA LOCAL DE USME PARA GARANTIZAR LA APLICACIÓN CORRECTA DE LOS PROCEDIMIENTOS TÉCNICOS</t>
  </si>
  <si>
    <t>WILLIAM HERNAN ARTEAGA DIAZ</t>
  </si>
  <si>
    <t>CD-108-FDLU-2019</t>
  </si>
  <si>
    <t>APOYAR LA GESTIÓN DOCUMENTAL DE LA ALCALDÍA LOCAL DE USME, ACOMPAÑANDO AL EQUIPO JURÍDICO DE DEPURACIÓN EN LAS LABORES OPERATIVAS QUE GENERA EL PROCESO DE IMPULSO DE LAS ACTUACIONES ADMINISTRATIVAS EXISTENTES</t>
  </si>
  <si>
    <t>DIANA ALAEJANDRA BELTRAN DIAZ</t>
  </si>
  <si>
    <t>CD-109-FDLU-2019</t>
  </si>
  <si>
    <t>erika johanna perez ramirez</t>
  </si>
  <si>
    <t>CD-110-FDLU-2019</t>
  </si>
  <si>
    <t>MARIA LILIANA SUAREZ VALERO</t>
  </si>
  <si>
    <t>CD-111-FDLU-2019</t>
  </si>
  <si>
    <t>HAMIXON LEAL CHILATRA</t>
  </si>
  <si>
    <t>CD-112-FDLU-2019</t>
  </si>
  <si>
    <t>JENNIFER LISED MARTINEZ DIAZ</t>
  </si>
  <si>
    <t>CD-113-FDLU-2019</t>
  </si>
  <si>
    <t>JOHANNA MARYERY RODRIGUEZ RODRIGUEZ</t>
  </si>
  <si>
    <t>CD-114-FDLU-2019</t>
  </si>
  <si>
    <t>PRESTAR APOYO A LOS PROCESOS ASISTENCIALES Y ADMINISTRATIVOS PARA EL CONTROL, CONSOLIDACION. VERIFICACION, TRASCRIPCION DE ACTAS, PROYECCION DE LOS OFICIOS, ASISTENCIA EN SESIONES Y ACTUALIZACION DE DOCUMENTOS FISICOS Y EN MEDIO MAGNETICO DE LA JUNTA ADMINISTRADORA LOCAL DE USME</t>
  </si>
  <si>
    <t>NELSON MONTENEGRO MONSALVE</t>
  </si>
  <si>
    <t>CD-115-FDLU-2019</t>
  </si>
  <si>
    <t>MAYERLY JOHANNA DELGADILLO PANTOJA</t>
  </si>
  <si>
    <t>CD-116-FDLU-2019</t>
  </si>
  <si>
    <t>MARIA LILIANA VALERO ABRIL</t>
  </si>
  <si>
    <t>CD-117-FDLU-2019</t>
  </si>
  <si>
    <t>APOYAR Y DAR SOPORTE TÉCNICO AL ADMINISTRADOR Y USUARIO FINAL DE LA RED DE SISTEMAS Y TECNOLOGÍA E INFORMACIÓN DE LA ALCALDÍA LOCAL</t>
  </si>
  <si>
    <t>JUAN JOSE ACEVEDO CAMPOS</t>
  </si>
  <si>
    <t>CD-118-FDLU-2019</t>
  </si>
  <si>
    <t>PRESTAR LOS SERVICIOS PROFESIONALES, BRINDANDO APOYO EN EL IMPULSO DE LOS PROCESOS TÉCNICOS Y JURÍDICOS DEL ÁREA DE GESTIÓN POLICIVA DE LA ALCALDÍA LOCAL DE USME, CON OCASIÓN DE LA INFRACCIÓN AL RÉGIMEN DE OBRAS Y URBANISMO PARA DAR CUMPLIMIENTO AL FALLO DEL CONSEJO DE ESTADO, ACCIÓN POPULAR REF. NO. 25000232500020050066203 DEL 5 DE NOVIEMBRE DE 2013</t>
  </si>
  <si>
    <t>MAYERLY GARZON RICO</t>
  </si>
  <si>
    <t>CD-119-FDLU-2019</t>
  </si>
  <si>
    <t>Nelson Cardozo Florez</t>
  </si>
  <si>
    <t>CD-120-FDLU-2019</t>
  </si>
  <si>
    <t>APOYAR TÉCNICAMENTE LAS DISTINTAS ETAPAS DE LOS PROCESOS DE COMPETENCIA DE LA ALCALDÍA LOCAL PARA LA DEPURACIÓN DE ACTUACIONES ADMINISTRATIVAS</t>
  </si>
  <si>
    <t>WILLIAM GERMAN PEREZ LLANOS</t>
  </si>
  <si>
    <t>CD-121-FDLU-2019</t>
  </si>
  <si>
    <t>OSCAR ALBERTO FONTALVO OCHOA</t>
  </si>
  <si>
    <t>CD-122-FDLU-2019</t>
  </si>
  <si>
    <t>MARIO ANDRES RODRIGUEZ BETANCOURT</t>
  </si>
  <si>
    <t>CD-123-FDLU-2019</t>
  </si>
  <si>
    <t>PRESTAR LOS SERVICIOS PROFESIONALES COMO ABOGADO PARA PONER EN FUNCIONAMIENTO Y MANTENER EN PLENA OPERATIVIDAD UN (1) PUNTO DE ATENCIÓN AL CONSUMIDOR, AL SERVICIO DE LA COMUNIDAD EN GENERAL Y DE LOS CONSUMIDORES DE LA LOCALIDAD DE USME</t>
  </si>
  <si>
    <t>MONICA MARITZA SOTELO MORA</t>
  </si>
  <si>
    <t>CD-124-FDLU-2019</t>
  </si>
  <si>
    <t>JEFERSON ALEJANDRO GOMEZ SANTAFE</t>
  </si>
  <si>
    <t>CD-125-FDLU-2019</t>
  </si>
  <si>
    <t>FREDDY RIOS GUTIERREZ</t>
  </si>
  <si>
    <t>CD-126-FDLU-2019</t>
  </si>
  <si>
    <t>CARLOS ARTURO ALFONSO MARTÍNEZ</t>
  </si>
  <si>
    <t>CD-127-FDLU-2019</t>
  </si>
  <si>
    <t>PRESTAR LOS SERVICIOS ASISTENCIALES PARA APOYAR LA PUESTA EN FUNCIONAMIENTO Y MANTENER EN PLENA OPERATIVIDAD UN (1) PUNTO DE ATENCIÓN AL CONSUMIDOR, AL SERVICIO DE LA COMUNIDAD EN GENERAL Y DE LOS CONSUMIDORES DE LA LOCALIDAD DE USME</t>
  </si>
  <si>
    <t xml:space="preserve">JAIME ALBERTO GONZALEZ VARGAS
</t>
  </si>
  <si>
    <t>CD-128-FDLU-2019</t>
  </si>
  <si>
    <t>PRESTAR LOS SERVICIOS PROFESIONALES EN DERECHOS HUMANOS PARA APOYAR A LA ALCALDÍA LOCAL DE USME EN LAS GESTIONES Y PROCEDIMIENTOS ADMINISTRATIVOS EN LA POLÍTICA PÚBLICA DE JUSTICIA TRANSICIONAL, PAZ Y POST CONFLICTO</t>
  </si>
  <si>
    <t>INGRID CAROLINA AVILA ALZATE</t>
  </si>
  <si>
    <t>CD-129-FDLU-2019</t>
  </si>
  <si>
    <t>MYRIAM CRISTINA BARBOSA GUZMAN</t>
  </si>
  <si>
    <t>CD-130-FDLU-2019</t>
  </si>
  <si>
    <t>BRINDAR APOYO RELACIONADO CON LOS PROCESOS DE ENTRADA Y SALIDA DE CORRESPONDENCIA EL CDI, EJECUTADO LOS PROCESOS ADMINISTRATIVOS PARA SU CONTROL Y VERIFICACION</t>
  </si>
  <si>
    <t>blanca jiseth molano rojas</t>
  </si>
  <si>
    <t>CD-131-FDLU-2019</t>
  </si>
  <si>
    <t>APOYAR LA GESTIÓN DOCUMENTAL DE LA ALCALDÍA LOCAL PARA LA IMPLEMENTACIÓN DEL PROCESO DE VERIFICACIÓN, SOPORTE Y ACOMPAÑAMIENTO, EN EL DESARROLLO DE LAS ACTIVIDADES PROPIAS DE LOS PROCESOS Y ACTUACIONES ADMINISTRATIVAS EXISTENTE</t>
  </si>
  <si>
    <t>JHOAN SANTIAGO MORENO CASTIBLANCO</t>
  </si>
  <si>
    <t>CD-132-FDLU-2019</t>
  </si>
  <si>
    <t>APOYAR AL EQUIPO DE PRENSA Y COMUNICACIONES DE LA ALCALDÍA LOCAL EN LA REALIZACIÓN DE PRODUCTOS Y PIEZAS DIGITALES, IMPRESAS Y PUBLICITARIAS DE GRAN FORMATO Y DE ANIMACIÓN GRÁFICA, ASÍ COMO APOYAR LA PRODUCCIÓN Y MONTAJE DE EVENTOS</t>
  </si>
  <si>
    <t>yeimi carina murcia yela</t>
  </si>
  <si>
    <t>CD-133-FDLU-2019</t>
  </si>
  <si>
    <t>GLORIA PATRICIA ESPINOSA SALAZAR</t>
  </si>
  <si>
    <t>CD-134-FDLU-2019</t>
  </si>
  <si>
    <t>Arrendamiento de bienes inmuebles</t>
  </si>
  <si>
    <t>El arrendamiento o adquisición de inmuebles</t>
  </si>
  <si>
    <t>CONTRATAR EL ARRENDAMIENTO DEL BIEN INMUE-BLE UBICADO EN LA CALLE 78 SUR N° 1-67, EL CUAL CONSISTE EN UN SEGUNDO PISO, PARA EL USO INS-TITUCIONAL DE LAS FUNCIONES A CARGO DE LA JUNTA ADMINISTRADORA LOCAL JAL DE USME</t>
  </si>
  <si>
    <t>Funcionamiento</t>
  </si>
  <si>
    <t>No aplica</t>
  </si>
  <si>
    <t>EMPRESA DE TELECOMUNICACIONES DE BOGOTA SA ESP</t>
  </si>
  <si>
    <t>CD-141-FDLU-2019</t>
  </si>
  <si>
    <t>YEIMY ANGELICA LINARES AMAYA</t>
  </si>
  <si>
    <t>CD-142-FDLU-2019</t>
  </si>
  <si>
    <t>PRESTAR LOS SERVICIOS TÉCNICOS Y ADMINISTRATIVOS PARA EL CONTROL, CONSOLIDACIÓN, VERIFICACIÓN, DIGITACIÓN, ELABORACIÓN Y ACTUALIZACIÓN DE DOCUMENTOS FÍSICOS Y EN MEDIO MAGNÉTICO, ASÍ COMO LA DISTRIBUCIÓN DE ENTRADA Y SALIDA DE LA CORRESPONDENCIA DE LA   DEPENDENCIA DE ÁREA GESTIÓN POLICIVA DE LA ALCALDÍA LOCAL DE USME</t>
  </si>
  <si>
    <t>YURI TATINA REAY COBOS</t>
  </si>
  <si>
    <t>CD-143-FDLU-2019</t>
  </si>
  <si>
    <t>PRESTAR LOS SERVICIOS PROFESIONALES PARA EL ACOMPAÑAMIENTO A LAS MESAS TERRITORIALES DE LA LOCALIDAD DE USME EN TODO LO RELACIONADO CON LOS PROCESOS DE DIVULGACIÓN, ORIENTACIÓN Y SEGUIMIENTO DESDE LA ALCALDÍA LOCAL DE USME EN EL FORTALECIMIENTO DE ESCENARIOS DE PARTICIPACIÓN DE LA COMUNIDAD</t>
  </si>
  <si>
    <t>RICAURTE MACHADO PORRAS</t>
  </si>
  <si>
    <t>CD-144-FDLU-2019</t>
  </si>
  <si>
    <t>FABIAN HIPOLITO SILVA LEGUIZAMON</t>
  </si>
  <si>
    <t>CD-145-FDLU-2019</t>
  </si>
  <si>
    <t>Arrendamiento de bienes muebles</t>
  </si>
  <si>
    <t>CELEBRAR UN CONTRATO DE ARRENDAMIENTO DE UN INMUEBLE UBICADO EN LA CARRERA 2 A No 137 ¿ 61 SUR CON ELVIRA ORJUELA SULVARÁN PARA USOS INSTITUCIONAL EXCLUSIVO DE LA ALDÍA LOCAL DE USME CON LOS FINES Y PROPOSITOS DE LAS DEPENDENCIAS ÁREA GESTIÓN DE DESARROLLO LOCAL-AGDL</t>
  </si>
  <si>
    <t>ELVIRA  ORJUELA SULVARAN</t>
  </si>
  <si>
    <t>CD-146-FDLU-2019</t>
  </si>
  <si>
    <t>MABEL ASTRID ROA PIZON</t>
  </si>
  <si>
    <t>CD-147-FDLU-2019</t>
  </si>
  <si>
    <t>PRESTAR LOS SERVICIOS PROFESIONALES, BRINDANDO APOYO TÉCNICO AL ÁREA DE GESTIÓN POLICIVA DE LA ALCALDÍA LOCAL DE USME, CON OCASIÓN A LA INFRACCIÓN AL RÉGIMEN DE OBRAS Y URBANISMO Y PARA DAR CUMPLIMIENTO AL FALLO DEL CONSEJO DE ESTADO, ACCIÓN POPULAR REF. NO. 25000232500020050066203 DEL 5 DE NOVIEMBRE DE 2013</t>
  </si>
  <si>
    <t>YULI MARCELA TORO PASCAGAZA</t>
  </si>
  <si>
    <t>CD-148-FDLU-2019</t>
  </si>
  <si>
    <t>CELEBRAR UN CONTRATO DE ARRRENDAMIENTO DE UN INMUEBLE  PARA USO INSTITUCIONAL EXCLUSIVO DE LA ALCALDÍA LOCAL DE USME CON LOS FINES Y PROPOSITOS DE LAS DEPENDENCIAS DEL ÁREA DE GESTIÓN POLICIVA, DERECHOS HUMANOS Y DESPACHOS COMISORIOS</t>
  </si>
  <si>
    <t>SANDRA YASMIN ATARA ORJUELA</t>
  </si>
  <si>
    <t>CD-149-FDLU-2019</t>
  </si>
  <si>
    <t>CELEBRAR UN CONTRATO DE ARRENDAMIENTO DE UN IN-MUEBLE UBICADO EN LA CARRERA 13 No 137 ¿ 31 SUR CON CLIRE CAMILA ARDILA PARA USOS INSTITUCIONAL EXCLUSI-VO DE LA ALCALDÍA LOCAL DE USME CON LOS FINES Y PRO-POSITOS DE LAS DEPENDENCIAS ÁREA GESTIÓN DE DESA-RROLLO LOCAL-AGDL</t>
  </si>
  <si>
    <t>CLAIRE CAMILA ARDILA</t>
  </si>
  <si>
    <t>SAMC-002-FDLU-2019</t>
  </si>
  <si>
    <t>Seguros</t>
  </si>
  <si>
    <t>Selección abreviada</t>
  </si>
  <si>
    <t xml:space="preserve">Selección abreviada por menor cuantía </t>
  </si>
  <si>
    <t>CONTRATAR LOS SEGUROS QUE AMPAREN LOS INTERESES PATRIMONIALES ACTUALES Y FUTUROS, ASÍ COMO LOS BIENES DE PROPIEDAD DEL FONDO DE DESARROLLO LOCAL DE USME, QUE ESTÉN BAJO SU RESPONSABILIDAD Y CUSTODIA Y AQUELLOS QUE SEAN ADQUIRIDOS PARA DESARROLLAR LAS FUNCIONES INHERENTES A SU ACTIVIDAD ASÍ COMO LA EXPEDICIÓN DE CUALQUIER OTRA PÓLIZA DE SEGUROS QUE REQUIERA LA ENTIDAD EN EL DESARROLLO DE SU ACTIVIDAD</t>
  </si>
  <si>
    <t>LA PREVISORA S A COMPAÑIA DE SEGUROS</t>
  </si>
  <si>
    <t>Gobernanza e influencia local, regional e internacional</t>
  </si>
  <si>
    <t>Eje Transversal 4 Gobierno Legitimo, Fortalecimiento Local y Eficiencia</t>
  </si>
  <si>
    <t>ASEGURADORA SOLIDARIA DE COLOMBIA ENTIDAD COOPERATIVA</t>
  </si>
  <si>
    <t>CD-152-FDLU-2019</t>
  </si>
  <si>
    <t>PRESTAR LOS SERVICIOS ASISTENCIALES EN EL ÁREA GESTIÓN  POLICIVA DE LA ALCALDÍA LOCAL DE USME, COMO APOYO EN TODO LO RELACIONADO CON ATENCIÓN INTEGRAL DE LAS COMISIONES CIVILES ORDENADAS POR LAS AUTORIDADES JURISDICCIONALES DE LA REPÚBLICA CON RELACIÓN A LAS  ACTUACIONES ADMINISTRATIVAS PROCEDENTES.</t>
  </si>
  <si>
    <t>KAREN LILIANA PRIETO RODRIGUEZ</t>
  </si>
  <si>
    <t>CELEBRAR UN CONTRATO DE ARRENDAMIENTO DE UN BIEN INMUEBLE PARA USO INSTITUCIONAL EXCLUSIVO DE LA ALCALDIA LOCAL DE USME.</t>
  </si>
  <si>
    <t>GUILLERMO  MUÑOZ RAMIREZ</t>
  </si>
  <si>
    <t>ORDEN DE COMPRA 36483</t>
  </si>
  <si>
    <t>Contratos de prestación de servicios</t>
  </si>
  <si>
    <t xml:space="preserve">Acuerdo marco de precios </t>
  </si>
  <si>
    <t>“CONTRATAR LA PRESTACIÓN DEL SERVICIO DE ASEO Y CAFETERIA PARA LAS DIFERENTES OFICINAS DE LA ALCALDIA LOCAL DE USME Y LA JAL INCLUYENDO INSUMOS Y EQUIPOS PARA EL DESARROLLO DEL SERVICIO”</t>
  </si>
  <si>
    <t>UNION TEMPORAL BIOLIMPIEZA</t>
  </si>
  <si>
    <t>MC-005-FDLU-2019</t>
  </si>
  <si>
    <t>Contratación mínima cuantia</t>
  </si>
  <si>
    <t>“CONTRATAR LOS SERVICIOS QUE PERMITAN EJECUTAR Y DESARROLLAR LOS EJERCICIOS PARTICIPATIVOS EN LOS TERRITORIOS DE LA LOCALIDAD POR MEDIO DE LA RENDICIÓN DE CUENTAS. VIGENCIA 2018”.</t>
  </si>
  <si>
    <t>MULTISERVICIOS JOJMA S A S</t>
  </si>
  <si>
    <t>MC-003-FDLU-2019</t>
  </si>
  <si>
    <t>Suministro</t>
  </si>
  <si>
    <t>SUMINISTRAR AL FONDO DE DESARROLLO LOCAL DE USME ELEMENTOS Y/O ARTÍCULOS DE PAPELERÍA Y OFICINA A PRECIOS UNITARIOS FIJOS</t>
  </si>
  <si>
    <t>DISTRIBUCIONES ALIADAS BJ SAS</t>
  </si>
  <si>
    <t>CD-157-FDLU-2019</t>
  </si>
  <si>
    <t>PRESTACIÓN DE SERVICIOS PROFESIONALES AL ÁREA DE GESTIÓN DE DESARROLLO LOCAL, EN EL APOYO A LA SUPERVISIÓN DE LOS CONTRATOS Y/O CONVENIOS QUE LE SEAN DESIGNADOS Y DEMÁS ACTIVIDADES QUE SE REQUIERAN DE CONFORMIDAD CON LOS ESTUDIOS PREVIOS</t>
  </si>
  <si>
    <t>RICARDO CASTRO</t>
  </si>
  <si>
    <t>MC-006-FDLU-2019</t>
  </si>
  <si>
    <t>CONTRATAR EL SEGURO DE VIDA PARA LOS EDILES DEL FONDO DE DESARROLLO LOCAL DE USME</t>
  </si>
  <si>
    <t>POSITIVA COMPAÑIA DE SEGUROS SA</t>
  </si>
  <si>
    <t>SASI-004-FDLU-2019</t>
  </si>
  <si>
    <t xml:space="preserve">Subasta inversa </t>
  </si>
  <si>
    <t>PRESTACIÓN DEL SERVICIO INTEGRAL DE VIGILANCIA, SEGURIDAD PRIVADA Y MEDIOS TECNOLÓGICOS PARA LAS INSTALACIONES DEL FONDO DE DESARROLLO LOCAL DE USME</t>
  </si>
  <si>
    <t>UNION TEMPORAL SEGURIDAD 2019</t>
  </si>
  <si>
    <t>ORDEN DE COMPRA 37185</t>
  </si>
  <si>
    <t>“SUMINISTRAR ELEMENTOS DE MARCA EPSON CONSUMIBLES DE IMPRESIÓN DE ACUERDO A LAS ESPECIFICACIONES TÉCNICAS DE LOS EQUIPOS DE IMPRESIÓN DE PROPIEDAD DE LA ALCALDIA LOCAL DE USME- FONDO DE DESARROLLO LOCAL, DE CONFORMIDAD CON INVENTARIO EXISTENTE EN LA ENTIDAD”</t>
  </si>
  <si>
    <t>ALIANZA ESTRATEGICA OUTSOURCING &amp; SUMINISTROS SAS</t>
  </si>
  <si>
    <t>ORDEN DE COMPRA 37216</t>
  </si>
  <si>
    <t>SUMIMAS S A S</t>
  </si>
  <si>
    <t>CD-172-FDLU-2019</t>
  </si>
  <si>
    <t xml:space="preserve">YULY ESMERALDA CANO RUIZ </t>
  </si>
  <si>
    <t>CD-173-FDLU-2019</t>
  </si>
  <si>
    <t>APOYAR ADMINISTRATIVA Y ASISTENCIALMENTE A LAS INSPECCIONES DE POLICÍA DE LA LOCALIDAD DE USME</t>
  </si>
  <si>
    <t xml:space="preserve">FRANCY BARON </t>
  </si>
  <si>
    <t>CD-174-FDLU-2019</t>
  </si>
  <si>
    <t>ALBEIRO MARTINEZ ROMERO</t>
  </si>
  <si>
    <t>CD-175-FDLU-2019</t>
  </si>
  <si>
    <t>LIZ ANGELA RIAÑO REY</t>
  </si>
  <si>
    <t>CD-176-FDLU-2019</t>
  </si>
  <si>
    <t>PRESTAR LOS SERVICIOS PROFESIONALES EN LA FORMULACIÓN, ARTICULACIÓN Y REVISIÓN DE LOS PROYECTOS DE INVERSIÓN Y GASTOS DE FUNCIONAMIENTO DE LA ENTIDAD A CARGO DEL ÁREA DE GESTIÓN DEL DESARROLLO LOCAL DE LA ALCALDÍA LOCAL DE USME</t>
  </si>
  <si>
    <t>ANYI CATALINA ZAMBRANO CORTES</t>
  </si>
  <si>
    <t>CD-177-FDLU-2019</t>
  </si>
  <si>
    <t>IVAN DANILO LARA GARCIA</t>
  </si>
  <si>
    <t>CD-178-FDLU-2019</t>
  </si>
  <si>
    <t>PRESTAR LOS SERVICIOS ASISTENCIALES PARA EL FORTALECIMIENTO A LA GESTIÓN LOCAL DE PROCESOS INSTITUCIONALES Y SOCIALES DE INTERÉS PÚBLICO ARTICULADA POR EL FONDO DE DESARROLLO LOCAL DE USME EN COMPAÑÍA DE SECTORES ADMINISTRATIVOS DEL DISTRITO, INSTANCIAS Y ORGANIZACIONES SOCIALES EN LA LOCALIDAD¿.</t>
  </si>
  <si>
    <t>JHENY CECILIA BOLAÑOS CLAROS</t>
  </si>
  <si>
    <t>CD-179-FDLU-2019</t>
  </si>
  <si>
    <t>DUVAN STEVEN POVEDA LOPEZ</t>
  </si>
  <si>
    <t>CD-180-FDLU-2019</t>
  </si>
  <si>
    <t xml:space="preserve">	MAYRA ALEJANDRA TORRES OSORIO</t>
  </si>
  <si>
    <t>CD-181-FDLU-2019</t>
  </si>
  <si>
    <t>DIANA PAOLA VARELA ARAQUE</t>
  </si>
  <si>
    <t>CD-182-FDLU-2019</t>
  </si>
  <si>
    <t>Contratos interadministrativos</t>
  </si>
  <si>
    <t>¿Aunar esfuerzos entre la Subred Integrada de Servicios de Salud Sur y el Fondo de Desarrollo Local de Usme, para el otorgamiento de dispositivos de asistencia personal, no incluidas o no cubiertas en el plan obligatorio de salud -POS, como acción que facilita el mejoramiento de la calidad de vida y la promoción del bienestar para las personas con discapacidad, residentes en la Localidad de Usme, en desarrollo de la Política Pública Distrital y demás normas afines Vigencia 2019¿</t>
  </si>
  <si>
    <t>SUBRED INTEGRADA DE SERVICIOS DE SALUD SUR E.S.E</t>
  </si>
  <si>
    <t>CD-183-FDLU-2019</t>
  </si>
  <si>
    <t>JUAN CARLOS LOPEZ RICO</t>
  </si>
  <si>
    <t>CD-184-FDLU-2019</t>
  </si>
  <si>
    <t>ANGIE STEPHANIA ZAPATA CANTILLO</t>
  </si>
  <si>
    <t>CD-185-FDLU-2019</t>
  </si>
  <si>
    <t>LA PRESTACION DEL SERVICIO DE INTERNET Y CONECTIVIDAD BANDA ANCHA PARA LA ALCALDIA LOCAL DE USME Y SUS DEPENDENCIAS</t>
  </si>
  <si>
    <t>CD-186-FDLU-2019</t>
  </si>
  <si>
    <t>LA PRESTACIÓN DEL SERVICIO POSTAL NACIONAL PARA LA ALCALDÍA LOCAL DE USME, EL CUAL COMPRENDE LA RECEPCIÓN, CURSO, ENTREGA DE CORRESPONDENCIA, BAJO LAS MODALIDADES DE CORREO CERTIFICADO NACIONAL, CENTRO DE ADMINISTRACIÓN DE CORRESPONDENCIA Y DEMÁS SERVICIOS QUE OFRECE SERVICIOS POSTALES NACIONALES S.A.  Y CONFORME A LAS NECESIDADES Y REQUERIMIENTOS DE LAS DIFERENTES DEPENDENCIAS DE LA ADMINISTRACIÓN LOCAL</t>
  </si>
  <si>
    <t>SERVICIOS POSTALES NACIONALES</t>
  </si>
  <si>
    <t>CD-187-FDLU-20'19</t>
  </si>
  <si>
    <t>PRESTAR LOS SERVICIOS ASISTENCIALES PARA EL FORTALECIMINETO A LA GESTION LOCAL DE PROCESOS INSTITUCIONALES Y SOCIALES DE INTERES PUBLICO ARTICULADA POR EL FONDO DE DESARROLLO LOCAL DE USME EN COMPAÑIA DE SECTORES ADMINISTRATIVOS DEL DISTRITO, INSTANCIAS Y ORGANIZACIONES SOCIALES EN LA LOCALIDAD.</t>
  </si>
  <si>
    <t>OSCAR ALEXANDER LOZANO ARANDIA</t>
  </si>
  <si>
    <t>ORDEN DE COMPRA 39031</t>
  </si>
  <si>
    <t>Compraventa de bienes muebles</t>
  </si>
  <si>
    <t>ESTUDIOS PREVIOS PARA LA "ADQUISICIÓN DE MOTOCICLETAS PARA EL FONDO DE DESARROLLO LOCAL DE USME EN VIRTUD DEL ACUERDO MARCO DE PRECIOS CCE-416-1-AMP-2016, PARA FORTALECER LAS ACCIONES DE SEGURIDAD EN LAS LOCALIDADES DE BOGOTÁ DISTRITO CAPITAL"</t>
  </si>
  <si>
    <t>FABRICA NACIONAL DE AUTOPARTES S.A. FANALCA S.A.</t>
  </si>
  <si>
    <t>LP-010-FDLU-2019</t>
  </si>
  <si>
    <t>Licitación pública</t>
  </si>
  <si>
    <t>REALIZAR LA ADMINISTRACIÓN, OPERACIÓN, MANTENIMIENTO PREVENTIVO Y CORRECTIVO DEL PARQUE AUTOMOTOR Y MAQUINARIA PESADA DE PROPIEDAD DEL FONDO DE DESARROLLO LOCAL USME INCLUIDO EL SUMINISTRO DE REPUESTOS, COMBUSTIBLES, LUBRICANTES Y LLANTAS, ADEMAS LA EXPEDICIÓN DE CERTIFICADOS DE REVISIÓN TÉCNICO MECÁNICA Y DE GASES</t>
  </si>
  <si>
    <t>Mejor movilidad para todos</t>
  </si>
  <si>
    <t>Pilar 2 Democracía Urbana</t>
  </si>
  <si>
    <t>HYUNDAUTOS SAS</t>
  </si>
  <si>
    <t>CM-018-FDLU-2019</t>
  </si>
  <si>
    <t>Interventoría</t>
  </si>
  <si>
    <t>Concurso de méritos</t>
  </si>
  <si>
    <t>REALIZAR LA INTERVENTORIA ,TECNICA, ADMINISTRATIVA , FINANCIERA, JURIDICA Y AMBIENTAL, DERIVADA DEL CONTRATO CUYO OBJETO ES: “REALIZAR LA ADMINISTRACIÓN, OPERACIÓN, MANTENIMIENTO PREVENTIVO Y CORRECTIVO DEL PARQUE AUTOMOTOR Y MAQUINARIA PESADA DE PROPIEDAD DEL FONDO DE DESARROLLO LOCAL USME INCLUIDO EL SUMINISTRO DE REPUESTOS , COMBUSTIBLES, LUBRICANTES Y LLANTAS, ADEMAS LA EXPEDICIÓN DE CERTIFICADOS DE REVISIÓN TÉCNICO MECÁNICA Y DE GASES</t>
  </si>
  <si>
    <t>ASOCIACION DE INGENIEROS MECANICOS DE LA UNIVERSIDAD NACIONAL DE COLOMBIA</t>
  </si>
  <si>
    <t>LP-007-FDLU-2019</t>
  </si>
  <si>
    <t>Obra pública</t>
  </si>
  <si>
    <t>CONTRATAR BAJO LA MODALIDAD DE PRECIOS UNITARIOS FIJOS, SIN FORMULA DE REAJUSTE Y A MONTO AGOTABLE LA FASE 2 DE LAS OBRAS Y ACTIVIDADES PARA LA COMPLEMENTACIÓN DE LA CONSTRUCCIÓN DE LA MALLA VIAL URBANA, SU ESPACIO PÚBLICO Y REDES, INCLUYE ACTUALIZACIÓN Y AJUSTE DE LOS DISEÑOS DE LOS SEGMENTOS PRIORIZADOS EN CABILDOS, EN LA LOCALIDAD DE USME, BOGOTÁ D.C</t>
  </si>
  <si>
    <t>CONSORCIO CONSTRUCCIONES 2019</t>
  </si>
  <si>
    <t>CM-009-FDLU-2019</t>
  </si>
  <si>
    <t>REALIZAR LA INTERVENTORIA TECNICA, ADMINISTRATIVA, FINANCIERA, SOCIAL, AMBIENTAL, LEGAL, CONTABLE Y SST AL CONTRATO DE OBRA CUYO OBJETO ES CONTRATAR BAJO LA MODALIDAD DE PRECIOS UNITARIOS FIJOS, SIN FORMULA DE REAJUSTE Y A MONTO AGOTABLE LA FASE 2 DE LAS OBRAS Y ACTIVIDADES PARA LA COMPLEMENTACION DE LA CONSTRUCCION DE LA MALLA VIAL URBANA, SU ESPACIO PUBLICO Y REDES, INCLUYE ACTUALIZACION Y AJUSTE DE LOS DISEÑOS, EN LA LOCALIDAD DE USME, BOGOTA D.C.</t>
  </si>
  <si>
    <t>CONSORCIO FDLU 2019</t>
  </si>
  <si>
    <t>CM-019-FDLU-2019</t>
  </si>
  <si>
    <t>Realizar la interventoría técnica, administrativa jurídica  financiera y ambiental  al Convenio Interadministrativo  cuyo objeto es ¿Aunar esfuerzos entre la Subred Integrada de Servicios de Salud Sur y el Fondo de Desarrollo Local de Usme,  para el otorgamiento de dispositivos de asistencia personal, no incluidas o no cubiertas en el plan obligatorio de salud -POS, como acción que facilita el mejoramiento de la calidad de vida y la promoción del bienestar para las personas con discapacidad, residentes en la localidad de Usme, en desarrollo de la política pública distrital y demás normas afines¿</t>
  </si>
  <si>
    <t>RYF SAS</t>
  </si>
  <si>
    <t>LP-012-FDLU-2019</t>
  </si>
  <si>
    <t>PRESTAR SERVICIOS PARA REALIZAR ACCIONES VINCULANTES TENDIENTES A LA PROMOCIÓN Y FORTALECIMIENTO DEL DESARROLLO PARTICIPATIVO DE LA LOCALIDAD DE USME DE ACUERDO A LAS ESPECIFICACIONES TÉCNICAS DEL ESTUDIOS PREVIO EL ANEXO TÉCNICO Y PLIEGO DE CONDICIONES</t>
  </si>
  <si>
    <t>FUNDACIÓN XIXA</t>
  </si>
  <si>
    <t>LP-011-FDLU-2019</t>
  </si>
  <si>
    <t>REALIZAR LA PROMOCIÓN Y EL APOYO AL DESARROLLO DEPORTIVO Y CULTURAL DE LA LOCALIDAD POR MEDIO DE LA VINCULACIÓN DE PERSONAS A PROCESOS DE FORMACIÓN DEPORTIVA, RECREATIVA Y DE ACTIVIDAD FÍSICA ARTÍSTICA Y CULTURAL Y LA EJECUCIÓN DE EVENTOS ARTÍSTICOS, CULTURALES, DE RECREACIÓN Y DEPORTE</t>
  </si>
  <si>
    <t>UNION TEMPORAL FORMACION 2019</t>
  </si>
  <si>
    <t>MC-021-FDLU-2019</t>
  </si>
  <si>
    <t>“CONTRATAR LOS SERVICIOS DE UN OPERADOR LOGÍSTICO PARA EL DESARROLLO DEL FORO EDUCATIVO LOCAL DE USME 2019”.</t>
  </si>
  <si>
    <t>ETHIKA S&amp;E</t>
  </si>
  <si>
    <t>LP-013-FDLU-2019</t>
  </si>
  <si>
    <t>ADELANTAR PROCESOS DE ORIENTACIÓN, SENSIBILIZACIÓN Y FORMACIÓN PARA LA PROMOCIÓN DEL BUEN TRATO Y LA PREVENCIÓN DE VIOLENCIAS, ADEMÁS DE LA REALIZACIÓN DE ESTRATEGIAS PARA LA PREVENCIÓN DE LA MATERNIDAD Y LA PATERNIDAD INFANTIL EN LA LOCALIDAD DE USME, DE ACUERDO CON LAS ESPECIFICACIONES TÉCNICAS Y LOS ESTUDIOS PREVIOS.</t>
  </si>
  <si>
    <t>SOTAVENTO GROUP SAS</t>
  </si>
  <si>
    <t>SAMC-008-FDLU-2019</t>
  </si>
  <si>
    <t>REALIZAR LA ADECUACION Y MANTENIMIENTO DE UN JARDIN INFANTIL UBICADO EN LA LOCALIDAD DE USME EN BOGOTA D.C. PERTENECIENTE A LA SECRETARIA DISTRITAL DE INTEGRACION SOCIAL”</t>
  </si>
  <si>
    <t>CONSORCIO JARDIN 2019</t>
  </si>
  <si>
    <t>MC-026-FDLU-2019</t>
  </si>
  <si>
    <t>Suministrar los elementos que contribuyan a la inclusión de los criterios ambientales a los procesos desarrollados en la Alcaldía Local de Usme y que apoyen a la implementación del Subsistema de Gestión Ambiental - SGA y el Plan Institucional de Gestión Ambiental - PIGA</t>
  </si>
  <si>
    <t>JULIET PAULIET ZAPATA MUÑOZ</t>
  </si>
  <si>
    <t>LP-014-FDLU-2019</t>
  </si>
  <si>
    <t>CONTRATAR BAJO LA MODALIDAD DE PRECIOS UNITARIOS FIJOS, SIN FORMULA DE REAJUSTE Y AMONTO AGOTABLE LAS OBRAS Y ACTIVIDADES PARA EL MANTENIMIENTO DE LAS VIAS RURALES DE LA LOCALIDAD DE USME</t>
  </si>
  <si>
    <t>CONSORCIO VIAS RURALES 2019</t>
  </si>
  <si>
    <t>CM-017-FDLU-2019</t>
  </si>
  <si>
    <t>REALIZAR LA INTERVENTORIA TECNICA, ADMINISTRATIVA, FINANCIERA, SOCIAL, CONTABLE, AMBIENTAL Y JURIDICA AL CONTRATO DE OBRA CUYO OBJETO ES “REALIZAR LA ADECUACIÓN Y MANTENIMIENTO DE UN JARDIN INFANTIL DE LA LOCALIDAD DE USME EN BOGOTA D.C PERTENECIENTE A LA SECRETARIA DISTRITAL DE INTEGRACIÓN SOCIAL.”</t>
  </si>
  <si>
    <t>CONSORCIO INTERJARDIN 01</t>
  </si>
  <si>
    <t>LP-016-FDLU-2019</t>
  </si>
  <si>
    <t>IMPLEMENTAR ACCIONES INTEGRALES PARA EL FOMENTO ECOTURISTICO DE LA LOCALIDAD DE USME Y LA RECUPERACION Y PROMOCION AMBIENTAL DE LA MISMA ATRAVES DE ACCIONES ESTRATEGICAS Y DE IMPACTO LUDICO - PEDAGOGICAS DE ACUERDO A LOS ESTUDIOS PREVIOS Y ANEXOS TECNICOS</t>
  </si>
  <si>
    <t>METAMORFOSIS</t>
  </si>
  <si>
    <t>CM-023-FDLU-2019</t>
  </si>
  <si>
    <t>REALIZAR LA INTERVENTORIA TECNICA, ADMINISTRATIVA, FINANCIERA, SOCIAL, AMBIENTAL, LEGAL, CONTABLE Y SST AL CONTRATO DE OBRA CUYO OBJETO ES “CONTRATAR BAJO LA MODALIDAD DE PRECIOS UNITARIOS FIJOS, SIN FORMULA DE REAJUSTE Y AMONTO AGOTABLE LAS OBRAS Y ACTIVIDADES PARA EL MANTENIMIENTO DE LAS VIAS RURALES DE LA LOCALIDAD DE USME</t>
  </si>
  <si>
    <t>CONSORCIO VIAS JER</t>
  </si>
  <si>
    <t>CM--022-FDLU-2019</t>
  </si>
  <si>
    <t>REALIZAR LA INTERVENTORÍA TÉCNICA, ADMINISTRATIVA FINANCIERA, AMBIENTAL Y JURÍDICA AL CONTRATO QUE TIENE POR OBJETO: REALIZAR LA PROMOCIÓN Y EL APOYO AL DESARROLLO DEPORTIVO Y CULTURAL DE LA LOCALIDAD POR MEDIO DE LA VINCULACIÓN DE PERSONAS A PROCESOS DE FORMACIÓN DEPORTIVA, RECREATIVA Y DE ACTIVIDAD FÍSICA ARTÍSTICA Y CULTURAL Y LA EJECUCIÓN DE EVENTOS ARTÍSTICOS, CULTURALES, DE RECREACIÓN Y DEPORTE</t>
  </si>
  <si>
    <t>FUNDACION DEPORTIVA IGUARAN</t>
  </si>
  <si>
    <t>CD-214-FDLU-2019</t>
  </si>
  <si>
    <t>PRESTAR LOS SERVICIOS PROFESIONALES COMO ADMINISTRADOR DE RED BRINDANDO ASISTENCIA Y SOPORTE TÉCNICO DEL SOFTWARE Y HARDWARE DE LOS EQUIPOS Y PROGRAMAS QUE MANEJA LA ENTIDAD ASÍ COMO A LOS USUARIOS QUE DESARROLLEN SUS ACTIVIDADES EN LA ALCALDÍA LOCAL DE USME</t>
  </si>
  <si>
    <t xml:space="preserve">JOSE IGNACIO LEURO CARVAJAL </t>
  </si>
  <si>
    <t>CD-215-FDLU-2019</t>
  </si>
  <si>
    <t>PRESTACIÓN DE SERVICIOS PROFESIONALES AL ÁREA DE GESTIÓN DE DESARROLLO LOCAL  EN EL APOYO A LA SUPERVISIÓN DE LOS CONTRATOS Y/O CONVENIOS QUE LE SEAN DESIGNADOS Y DEMÁS ACTIVIDADES QUE SE REQUIERAN DE CONFORMIDAD CON LOS ESTUDIOS PREVIOS</t>
  </si>
  <si>
    <t xml:space="preserve">LUIS MIGUEL SAAVEDRA AVILA </t>
  </si>
  <si>
    <t>CD-216-FDLU-2019</t>
  </si>
  <si>
    <t>PRESTAR APOYO EN LA DIGITACIÓN  ELABORACIÓN Y ACTUALIZACIÓN DE DOCUMENTOS FÍSICOS Y EN MEDIO MAGNÉTICO EN EL ÁREA DE GESTIÓN DE DESARROLLO LOCAL DE LA ALCALDÍA DE USME</t>
  </si>
  <si>
    <t>CD-217-FDLU-2019</t>
  </si>
  <si>
    <t>PRESTAR LOS SERVICIOS PROFESIONALES  BRINDANDO APOYO TÉCNICO AL ÁREA DE GESTIÓN POLICIVA DE LA ALCALDÍA LOCAL DE USME  CON OCASIÓN A LA INFRACCIÓN AL RÉGIMEN DE OBRAS Y URBANISMO Y PARA DAR CUMPLIMIENTO AL FALLO DEL CONSEJO DE ESTADO  ACCIÓN POPULAR REF. NO. 25000232500020050066203 DEL 5 DE NOVIEMBRE DE 2013</t>
  </si>
  <si>
    <t xml:space="preserve">JEISSON ANDRES PEREA GARCIA </t>
  </si>
  <si>
    <t>CD-218-FDLU-2019</t>
  </si>
  <si>
    <t>APOYAR AL ALCALDE LOCAL DE USME EN LA GESTIÓN DE LOS ASUNTOS RELACIONADOS CON SEGURIDAD CIUDADANA  CONVIVENCIA Y PREVENCIÓN DE CONFLICTIVIDADES  VIOLENCIAS Y DELITOS EN LA LOCALIDAD  DE CONFORMIDAD CON EL MARCO NORMATIVO APLICABLE EN LA MATERIA.</t>
  </si>
  <si>
    <t xml:space="preserve">JAIRO ESTEBAN ALFONSO RINCON
</t>
  </si>
  <si>
    <t>CD-219-FDLU-2019</t>
  </si>
  <si>
    <t>PRESTAR LOS SERVICIOS PROFESIONALES AL ÁREA DE GESTIÓN DE DESARROLLO LOCAL Y AL DESPACHO, PARA APOYAR EN LA CONSTRUCCIÓN, REVISIÓN, CARGUE Y CONSOLIDACIÓN DE INFORMES DE GESTIÓN CONTRACTUAL “SIVICOF, SIDEAP, CAF, PAC Y PREDIS”, ENTRE OTROS A CARGO DEL FONDO DE DESARROLLO LOCAL DE USME CON DESTINO A ENTIDADES DE CONTROL Y ACTIVIDADES ADMINISTRATIVAS EN CUMPLIMIENTO DEL PLAN DE DESARROLLO LOCAL DE USME.</t>
  </si>
  <si>
    <t xml:space="preserve">GIOVANNY FERNANDO ROJAS VELASQUEZ </t>
  </si>
  <si>
    <t>CD-220-FDLU-2019</t>
  </si>
  <si>
    <t>PRESTAR LOS SERVICIOS PROFESIONALES EN LOS PROCESOS DE REUBICACIÓN Y DE RECUPERACIÓN DE ESPACIO PÚBLICO  CONTROL DE ESTABLECIMIENTOS DE COMERCIO  ASÍ COMO EN LOS DEMÁS PROCESOS ADMINISTRATIVOS A CARGO DEL ÁREA GESTIÓN POLICIVA DE LA ALCALDÍA LOCAL DE USME</t>
  </si>
  <si>
    <t xml:space="preserve">DIANA MARCELA ANGEL OTALORA </t>
  </si>
  <si>
    <t>CD-221-FDLU-2019</t>
  </si>
  <si>
    <t xml:space="preserve">SANDRA PATRICIA PAEZ MORENO </t>
  </si>
  <si>
    <t>CD-222-FDLU-2019</t>
  </si>
  <si>
    <t xml:space="preserve">DIANA ALEXANDRA PAREDES CACERÉS </t>
  </si>
  <si>
    <t>CD-223-FDLU-2019</t>
  </si>
  <si>
    <t>BRINDAR APOYO RELACIONADO CON LOS PROCESOS DE ENTRADA Y SALIDA DE CORRESPONDENCIA DEL CDI  EJECUTANDO LOS PROCESOS ADMINISTRATIVOS PARA SU CONTROL Y VERIFICACIÓN</t>
  </si>
  <si>
    <t xml:space="preserve">JORGE LEONARDO FORERO CASTAÑEDA </t>
  </si>
  <si>
    <t>CD-224-FDLU-2019</t>
  </si>
  <si>
    <t xml:space="preserve">JULIAN ANDRES DIAZ MUÑOZ </t>
  </si>
  <si>
    <t>CD-225-FDLU-2019</t>
  </si>
  <si>
    <t xml:space="preserve"> ANGHY ALEANDRA GARCIA ORTIZ </t>
  </si>
  <si>
    <t>CD-226-FDLU-2019</t>
  </si>
  <si>
    <t>PRESTAR LOS SERVICIOS PROFESIONALES COMO APOYO EN LA DEPURACIÓN DE LAS OBLIGACIONES POR PAGAR DEL FONDO DE DESARROLLO LOCAL DE USME DE LAS DIFERENTES VIGENCIAS, A TRAVÉS DE ACCIONES QUE PERMITAN LIQUIDAR, LIBERAR SALDOS, ELABORAR ACTAS DE FENECIMIENTO, DECLARAR POSIBLES INCUMPLIMIENTOS Y DEMÁS GESTIONES PARA EL CUMPLIMIENTO DE LAS METAS ESTABLECIDAS POR LA ALCALDÍA LOCAL DE USME</t>
  </si>
  <si>
    <t>BRIGITTE ALEXANDRA LEON HERNANDEZ</t>
  </si>
  <si>
    <t>CD-227-FDLU-2019</t>
  </si>
  <si>
    <t xml:space="preserve">JAIR ANDRES ACEVEDO RINCON </t>
  </si>
  <si>
    <t>CD-228-FDLU-2019</t>
  </si>
  <si>
    <t>FREDDY ALEXANDER MARQUEZ ARIAS</t>
  </si>
  <si>
    <t>CD-229-FDLU-2019</t>
  </si>
  <si>
    <t>PRESTAR LOS SERVICIOS DE APOYO TÉCNICO AL DESPACHO EN COORDINACIÓN CON LA OFICINA DE CONTRATACIÓN Y LA OFICINA DE PLANEACIÓN EN LA CONSOLIDACIÓN  VERIFICACIÓN Y CONTROL DE LOS DOCUMENTOS FÍSICOS Y EN MEDIO MAGNÉTICO DE LAS ETAPAS CONTRACTUALES Y PRECONTRACTUALES DEL FONDO DE DESARROLLO LOCAL DE USME</t>
  </si>
  <si>
    <t xml:space="preserve"> JACKSON VLADIMIR GALLO RIAÑO</t>
  </si>
  <si>
    <t>CD-230-FDLU-2019</t>
  </si>
  <si>
    <t>PRESTAR LOS SERVICIOS PROFESIONALES COMO INGENIERO PARA PONER EN FUNCIONAMIENTO Y MANTENER EN PLENA OPERATIVIDAD UN (1) PUNTO DE ATENCIÓN AL CONSUMIDOR  AL SERVICIO DE LA COMUNIDAD EN GENERAL Y DE LOS CONSUMIDORES DE LA LOCALIDAD DE USME</t>
  </si>
  <si>
    <t xml:space="preserve">AMPARO OROZCO MOLINA </t>
  </si>
  <si>
    <t>CD-231-FDLU-2019</t>
  </si>
  <si>
    <t>PRESTAR LOS SERVICIOS PROFESIONALES COMO INGENIERO PARA PONER EN FUNCIONAMIENTO Y MANTENER EN PLENA OPERATIVIDAD UN (1) PUNTO DE ATENCIÓN AL CONSUMIDOR  AL SERVICIO DE LA COMUNIDAD EN GENERAL Y DE LOS CONSUMIDORES DE LA LOCALIDAD DE USME</t>
  </si>
  <si>
    <t xml:space="preserve">ALVARO JAVIER PAEZ OLARTE </t>
  </si>
  <si>
    <t>CD-232-FDLU-2019</t>
  </si>
  <si>
    <t>APOYAR JURÍDICAMENTE LA EJECUCIÓN DE LAS ACCIONES REQUERIDAS PARA LA DEPURACION DE LAS ACTUACIONES ADMINISTRATIVAS QUE CURSAN EN LA ALCALDÍA LOCAL DE USME</t>
  </si>
  <si>
    <t xml:space="preserve">MANUEL ALEJANDRO ORTIZ MANRIQUE </t>
  </si>
  <si>
    <t>CD-233-FDLU-2019</t>
  </si>
  <si>
    <t>PRESTAR LOS SERVICIOS DE APOYO  A LOS ARCHIVOS DE GESTIÓN DEL FONDO DE DESARROLLO LOCAL DE USME EN LA IMPLEMENTACIÓN DE LOS PROCESOS DE CLASIFICACIÓN, ORDENACIÓN, SELECCIÓN NATURAL, FOLIACIÓN, IDENTIFICACIÓN, LEVANTAMIENTO DE INVENTARIOS, ALMACENAMIENTO Y APLICACIÓN DE PROTOCOLOS DE ELIMINACIÓN Y TRANSFERENCIAS DOCUMENTALES.</t>
  </si>
  <si>
    <t xml:space="preserve">BRANDON ESTEVEN SOTO REY </t>
  </si>
  <si>
    <t>CD-234-FDLU-2019</t>
  </si>
  <si>
    <t>PRESTAR LOS SERVICIOS PROFESIONALES AL ÁREA DE GESTIÓN DE DESARROLLO LOCAL- INFRAESTRUCTURA  EN EL APOYO A LA SUPERVISIÓN DE LOS CONTRATOS Y/O CONVENIOS QUE LE SEAN DESIGNADOS Y DEMÁS ACTIVIDADES QUE SE REQUIERAN DE CONFORMIDAD CON LOS ESTUDIOS PREVIOS</t>
  </si>
  <si>
    <t xml:space="preserve">JEISSON AVILA ROJAS </t>
  </si>
  <si>
    <t>CD-235-FDLU-2019</t>
  </si>
  <si>
    <t>COORDINAR  LIDERAR Y ASESORAR LOS PLANES Y ESTRATEGIAS DE COMUNICACIÓN INTERNA Y EXTERNA PARA LA DIVULGACIÓN DE LOS PROGRAMAS  PROYECTOS Y ACTIVIDADES DE LA ALCALDÍA LOCAL DE USME</t>
  </si>
  <si>
    <t xml:space="preserve">MARIA CAMILA TRIVIÑO CAÑIZALES </t>
  </si>
  <si>
    <t>CD-236-FDLU-2019</t>
  </si>
  <si>
    <t>PRESTAR LOS SERVICIOS PROFESIONALES EN LOS PROCESOS ADMINISTRATIVOS  CONTABLES Y FINANCIEROS DEL FONDO DE DESARROLLO LOCAL EN EL MARCO DE LAS NORMAS DE DERECHO CONTABLE Y DE SEGURIDAD SOCIAL  EN LA OFICINA DE CONTABILIDAD DEL ÁREA DE GESTIÓN DEL DESARROLLO LOCAL DE USME</t>
  </si>
  <si>
    <t xml:space="preserve">JORGE DANIEL MUÑOZ CASALLAS </t>
  </si>
  <si>
    <t>CD-237-FDLU-2019</t>
  </si>
  <si>
    <t>CD-238-FDLU-2019</t>
  </si>
  <si>
    <t xml:space="preserve">CARLOS ALBERTO HERNANDEZ MUÑOZ </t>
  </si>
  <si>
    <t>CD-239-FDLU-2019</t>
  </si>
  <si>
    <t xml:space="preserve">ANDRES DAVID RAMIREZ CASTRO </t>
  </si>
  <si>
    <t>CD-240-FDLU-2019</t>
  </si>
  <si>
    <t>BRINDAR APOYO RELACIONADO CON LOS PROCESOS DE ENTRADA Y SALIDA DE CORRESPONDENCIA EL CDI  EJECUTADO LOS PROCESOS ADMINISTRATIVOS PARA SU CONTROL Y VERIFICACION</t>
  </si>
  <si>
    <t>CD-241-FDLU-2019</t>
  </si>
  <si>
    <t>PRESTAR LOS SERVICIOS PROFESIONALES ESPECIALIZADOS EN LA REVISIÓN  DIRECCIÓN  ESTRUCTURACIÓN  FORMULACIÓN  SEGUIMIENTO Y EVALUACIÓN DE LOS PROYECTOS DE INVERSIÓN Y MANTENIMIENTO DE LA ENTIDAD A CARGO DE INFRAESTRUCTURA DEPENDENCIA DEL ÁREA DE GESTIÓN DE DESARROLLO LOCAL DE LA ALCALDÍA LOCAL DE USME</t>
  </si>
  <si>
    <t xml:space="preserve">OSCAR MAURICIO RODRIGUEZ GUTIERREZ
</t>
  </si>
  <si>
    <t>CD-242-FDLU-2019</t>
  </si>
  <si>
    <t>PRESTAR LOS SERVICIOS PROFESIONALES  BRINDANDO APOYO EN EL IMPULSO DEL SERVICIO DE EXTENSIÓN AGROPECUARIA DE LA UNIDAD LOCAL DE ASISTENCIA TÉCNICA AGROPECUARIA Y AMBIENTAL ULATA DEL ÁREA DE GESTIÓN DEL DESARROLLO LOCAL DE LA ALCALDÍA LOCAL DE USME PARA EL CUMPLIMIENTO DE LA LEY 1876 DE 2017</t>
  </si>
  <si>
    <t xml:space="preserve">IRINA CASTIBLANCO AGUILAR </t>
  </si>
  <si>
    <t>CD-243-FDLU-2019</t>
  </si>
  <si>
    <t>CD-244-FDLU-2019</t>
  </si>
  <si>
    <t xml:space="preserve"> PRESTAR LOS SERVICIOS PROFESIONALES, BRINDANDO APOYO EN EL IMPULSO DE LOS PROCESOS SOCIO ECONÓMICOS Y DE EXTENSIÓN AGROPECUARIA DE LA UNIDAD LOCAL DE ASISTENCIA TÉCNICA AGROPECUARIA Y AMBIENTAL ULATA DEL ÁREA DE GESTIÓN DEL DESARROLLO LOCAL DE LA ALCALDÍA LOCAL DE USME PARA EL CUMPLIMIENTO DE LA LEY 1876 DE 2017</t>
  </si>
  <si>
    <t>CD-245-FDLU-2019</t>
  </si>
  <si>
    <t xml:space="preserve">AMANDA PALOMARES </t>
  </si>
  <si>
    <t>CD-246-FDLU-2019</t>
  </si>
  <si>
    <t>APOYAR TÉCNICAMENTE LAS DISTINTAS ETAPAS DE LOS PROCESOS DE COMPETENCIA DE LAS INSPECCIONES DE POLICÍA DE LA LOCALIDAD DE USME  SEGÚN REPARTO.</t>
  </si>
  <si>
    <t>ANDRES MAURICIO BETANCOURT FLOREZ</t>
  </si>
  <si>
    <t>CD-247-FDLU-2019</t>
  </si>
  <si>
    <t>PRESTAR LOS SERVICIOS PROFESIONALES  BRINDANDO APOYO EN EL IMPULSO DE LOS PROCESOS DE EXTENSIÓN AGROPECUARIA DE LA UNIDAD LOCAL DE ASISTENCIA TÉCNICA AGROPECUARIA Y AMBIENTAL ULATA DEL ÁREA DE GESTIÓN DEL DESARROLLO LOCAL DE LA ALCALDÍA LOCAL DE USME PARA EL CUMPLIMIENTO DE LA LEY 1876 DE 2017</t>
  </si>
  <si>
    <t xml:space="preserve">OSKAR JAVIER GARCIA LESMES </t>
  </si>
  <si>
    <t>CD-248-FDLU-2019</t>
  </si>
  <si>
    <t xml:space="preserve">JENNY CAROLINA CASTILLO VILLALBA </t>
  </si>
  <si>
    <t>CD-249-FDLU-2019</t>
  </si>
  <si>
    <t xml:space="preserve">GINA JOHANNA VASQUEZ CORTES </t>
  </si>
  <si>
    <t>CD-250-FDLU-2019</t>
  </si>
  <si>
    <t>PRESTAR LOS SERVICIOS TÉCNICOS EN LOS PROCESOS ADMINISTRATIVOS  CONTABLES Y PRESUPUESTALES QUE ADELANTE EL FONDO DE DESARROLLO LOCAL DE USME  ESPECIALMENTE EN LO CONCERNIENTE A LA LIQUIDACIÓN DE APORTES AL SISTEMA DE SEGURIDAD SOCIAL</t>
  </si>
  <si>
    <t xml:space="preserve">JENNIFFER PAOLA CONTRERAS RODRIGUEZ </t>
  </si>
  <si>
    <t>CD-251-FDLU-2019</t>
  </si>
  <si>
    <t>PRESTAR LOS SERVICIOS PROFESIONALES AL AREA DE GESTIÓN DEL DESARROLLO LOCAL DE LA ALCALDÍA LOCAL DE USME EN LOS PROCEDIMIENTOS ADMINISTRATIVOS Y JURÍDICOS QUE ADELANTE EL FDLU, ASÍ COMO EN LOS PROCEDIMIENTOS JURÍDICOS DE LAS ETAPAS PRECONTRACTUALES, CONTRACTUALES Y POSTCONTRACTUALES DEL FDLU, ESPECIALMENTE EN LO RELACIONADO CON CONTRATOS DE COMODATO.</t>
  </si>
  <si>
    <t xml:space="preserve">JEISSON ARMANDO CUBILLOS MORA  </t>
  </si>
  <si>
    <t>CD-252-FDLU-2019</t>
  </si>
  <si>
    <t xml:space="preserve">CLAUDIA PATRICIA ARIAS ROJAS </t>
  </si>
  <si>
    <t>CD-253-FDLU-2019</t>
  </si>
  <si>
    <t xml:space="preserve">DIANA MILENA SANCHEZ TORRES </t>
  </si>
  <si>
    <t>CD-254-FDLU-2019</t>
  </si>
  <si>
    <t>PRESTAR LOS SERVICIOS ASISTENCIALES, BRINDANDO APOYO ASISTENCIAL EN LOS PROCESOS DE ASISTENCIA TÉCNICA RURAL, EN CUANTO A LA CLASIFICACIÓN, DIGITALIZACIÓN, CREACIÓN Y MANEJO DE LOS DOCUMENTOS Y ACTUALIZACIÓN DE BASES DE DATOS GENERADOS EN EL ACCIONAR DE LA UNIDAD LOCAL DE ASISTENCIA TÉCNICA AGROPECUARIA Y AMBIENTAL ULATA DEL ÁREA DE GESTIÓN DEL DESARROLLO LOCAL DE LA ALCALDÍA LOCAL DE USME PARA EL CUMPLIMIENTO DE LA LEY 1876 DE 2017</t>
  </si>
  <si>
    <t xml:space="preserve">YENY ROCIO VASQUEZ LOZANO </t>
  </si>
  <si>
    <t>CD-255-FDLU-2019</t>
  </si>
  <si>
    <t xml:space="preserve">CARLOS ARTURO LAGOS RIOS </t>
  </si>
  <si>
    <t>CD-256-FDLU-2019</t>
  </si>
  <si>
    <t>PRESTAR LOS SERVICIOS DE APOYO OPERATIVO I  BRINDANDO APOYO EN LOS PROCESOS DE ASISTENCIA TÉCNICA AGROPECUARIA DE LA UNIDAD LOCAL DE ASISTENCIA TÉCNICA AGROPECUARIA Y AMBIENTAL ULATA DEL ÁREA DE GESTIÓN DEL DESARROLLO LOCAL DE LA ALCALDÍA LOCAL DE USME PARA EL CUMPLIMIENTO DE LA LEY 1876 DE 2017</t>
  </si>
  <si>
    <t xml:space="preserve">RAFAEL RICARDO PAEZ MENDOZA </t>
  </si>
  <si>
    <t>CD-257-FDLU-2019</t>
  </si>
  <si>
    <t xml:space="preserve">EDWIN GENALDO LIBERATO MURCIA </t>
  </si>
  <si>
    <t>CD-258-FDLU-2019</t>
  </si>
  <si>
    <t>PRESTAR LOS SERVICIOS DE APOYO LOGÍSTICO QUE SE REQUIERAN EN EL DESARROLLO DE LAS ACTIVIDADES EN LAS DIFERENTES DEPENDENCIAS Y SEDES A CARGO DEL FONDO DE DESARROLLO LOCAL DE USME.</t>
  </si>
  <si>
    <t xml:space="preserve">GUILLERMO MENDOZA MEJIA </t>
  </si>
  <si>
    <t>CD-259-FDLU-2019</t>
  </si>
  <si>
    <t xml:space="preserve">JENNIFERS MARORY COLMENARES ARDILA </t>
  </si>
  <si>
    <t>CD-260-FDLU-2019</t>
  </si>
  <si>
    <t>PRESTAR LOS SERVICIOS PROFESIONALES EN LA ESTRUCTURACIÓN  FORMULACIÓN  SEGUIMIENTO Y EVALUACIÓN DE LOS PROYECTOS DE INVERSIÓN Y MANTENIMIENTO DE LA ENTIDAD A CARGO DE INFRAESTRUCTURA DEPENDENCIA DEL ÁREA DE GESTIÓN DEL DESARROLLO LOCAL  DE  LA ALCALDÍA LOCAL DE USME</t>
  </si>
  <si>
    <t xml:space="preserve">PABLO LEANDRO CAMARGO SAAVEDRA </t>
  </si>
  <si>
    <t>CD-261-FDLU-2019</t>
  </si>
  <si>
    <t>PRESTAR LOS SERVICIOS PROFESIONALES EN LAS RESPUESTAS A LAS EMERGENCIAS QUE SE PRESENTEN EN LA LOCALIDAD  ASÍ COMO A LAS ACTUACIONES ADMINISTRATIVAS QUE SE ESTÉN ADELANTANDO CONFORME A LA NORMATIVIDAD TÉCNICA APLICABLE EN EL MARCO DEL CONSEJO LOCAL DE GESTIÓN DEL RIESGO Y CAMBIO CLIMÁTICO (CLGR-CC)</t>
  </si>
  <si>
    <t xml:space="preserve">ANGIE LORENA SANCHEZ POLANIA 
</t>
  </si>
  <si>
    <t>CD-262-FDLU-2019</t>
  </si>
  <si>
    <t>PRESTAR APOYO ASISTENCIAL EN LOS PROCESOS ADMINISTRATIVOS DE DIGITALIZACIÓN Y MANEJO DEL APLICATIVO SI ACTUA, ADELANTAR LOS PROCESOS ADMINISTRATIVOS PARA EL CONTROL, CONSOLIDACIÓN Y VERIFICACIÓN EN LA DIGITACIÓN, ELABORACIÓN Y ACTUALIZACIÓN DE DOCUMENTOS FÍSICOS Y EN MEDIO MAGNÉTICO DEL ÁREA DE GESTIÓN POLICIVA DE LA ALCALDÍA LOCAL DE USME.</t>
  </si>
  <si>
    <t>CD-263-FDLU-2019</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</si>
  <si>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t>
  </si>
  <si>
    <t xml:space="preserve">ANGELICA MORENO VARGAS </t>
  </si>
  <si>
    <t>CD-264-FDLU-2019</t>
  </si>
  <si>
    <t>PRESTAR LOS SERVICIOS PROFESIONALES PARA EL DESARROLLO, EJECUCIÓN Y SEGUIMIENTO DE LAS ACCIONES PARA COBRO PERSUASIVO, LO ANTERIOR CONTEMPLA EL SUMINISTRO, CONSULTA Y CARGUE DE LA INFORMACIÓN EN LOS APLICATIVOS DISPUESTOS PARA ELLO, TALES COMO SIVICOF Y SICO Y APOYO EN LA SUSTANCIACIÓN DE PROCESOS ADMINISTRATIVOS DEL ÁREA GESTIÓN POLICIVA DE LA ALCALDÍA LOCAL DE USME</t>
  </si>
  <si>
    <t xml:space="preserve">NELLY ALEXANDRA VARGAS ROMERO </t>
  </si>
  <si>
    <t>LP-020-FDLU-2019</t>
  </si>
  <si>
    <t>REALIZAR POR EL SISTEMA DE PRECIOS UNITARIOS FIJOS, SIN FORMULA DE REAJUSTE LA OBRA DE CONSTRUCCION DE LA ETAPA ll Y lll DEL PARQUE VECINAL URBANIZACION MIRAVALLE I, II Y III ETAPAS, EL CORTIJO, SAN JUAN BAUTISTA Y SAN LUIS COD. 05-042 DE LA LOCALIDAD DE USME EN BOGOTA D.C.</t>
  </si>
  <si>
    <t>CONSORCIO MIRAVALLE 2020</t>
  </si>
  <si>
    <t>CD-266-FDLU-2019</t>
  </si>
  <si>
    <t>PRESTAR APOYO ASISTENCIAL EN LOS PROCESOS ADMINISTRATIVOS DE DISTRIBUCIÓN Y NOTIFICACIÓN DE CORRESPONDENCIA  DE LAS DIFERENTES DEPENDENCIAS DE LA ALCALDÍA LOCAL DE USME</t>
  </si>
  <si>
    <t xml:space="preserve">JHONATAN ANDRES MORENO VELA </t>
  </si>
  <si>
    <t>CD-267-FDLU-2019</t>
  </si>
  <si>
    <t>PRESTAR LOS SERVICIOS PROFESIONALES A LOS PROCESOS DE CAPACITACIÓN Y SENSIBILIZACIÓN, ASÍ COMO A LOS PROCESOS ADMINISTRATIVOS, DERIVADOS DE LAS ACTUACIONES ADELANTADAS POR EL ÁREA DE GESTIÓN POLICIVA - INSPECCIONES DE LA ALCALDÍA LOCAL DE USME PARA DAR APLICACIÓN A LAS FUNCIONES QUE CON LA ENTRADA EN VIGENCIA DE LA LEY 1801 DE 2016 – NUEVO CÓDIGO NACIONAL DE POLICÍA Y CONVIVENCIA</t>
  </si>
  <si>
    <t xml:space="preserve">PARELLY ALEJANDRA VELASCO MORENO </t>
  </si>
  <si>
    <t>CD-268-FDLU-2019</t>
  </si>
  <si>
    <t>APOYAR AL ALCALDE LOCAL EN LA PROMOCIÓN  ACOMPAÑAMIENTO  COORDINACIÓN Y ATENCIÓN DE LAS INSTANCIAS DE COORDINACIÓN INTERINSTITUCIONALES Y LAS INSTANCIAS DE PARTICIPACIÓN LOCALES  ASÍ COMO LOS PROCESOS COMUNITARIOS EN LA LOCALIDAD</t>
  </si>
  <si>
    <t xml:space="preserve">ANA OTILIA CUERVO AREVALO </t>
  </si>
  <si>
    <t>CD-269-FDLU-2019</t>
  </si>
  <si>
    <t xml:space="preserve">JENNIFER LISED MARTINEZ DIAZ </t>
  </si>
  <si>
    <t>CD-270-FDLU-2019</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</si>
  <si>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t>
  </si>
  <si>
    <t xml:space="preserve">LUIS RICARDO GOMEZ SOTELO </t>
  </si>
  <si>
    <t>CD-271-FDLU-2019</t>
  </si>
  <si>
    <t>CD-272-FDLU-2019</t>
  </si>
  <si>
    <t>APOYAR ADMINISTRATIVA Y ASISTENCIALMENTE A LAS INSPECCIONES DE POLICÍA DE LA LOCALIDAD DE USME.</t>
  </si>
  <si>
    <t>CD-273-FDLU-2019</t>
  </si>
  <si>
    <t>APOYAR LA FORMULACIÓN  EJECUCIÓN  SEGUIMIENTO Y MEJORA CONTINUA DE LAS HERRAMIENTAS QUE CONFORMAN LA GESTIÓN AMBIENTAL INSTITUCIONAL DE LA ALCALDÍA LOCAL</t>
  </si>
  <si>
    <t>HENRY ALEXANDER ESLAVA PULIDO</t>
  </si>
  <si>
    <t>CD-274-FDLU-2019</t>
  </si>
  <si>
    <t>APOYAR LAS LABORES DE ENTREGA Y RECIBO DE LAS COMUNICACIONES EMITIDAS O RECIBIDAS POR LAS INSPECCIONES DE POLICÍA DE LA LOCALIDAD DE USME.</t>
  </si>
  <si>
    <t>JAFETH MOSQUERA CORDOBA</t>
  </si>
  <si>
    <t>CD-275-FDLU-2019</t>
  </si>
  <si>
    <t>PRESTAR LOS SERVICIOS PROFESIONALES COMO ABOGADO EN EL ÁREA GESTIÓN  POLICIVA DE LA ALCALDÍA LOCAL DE USME, EN TODO LO RELACIONADO CON ATENCIÓN INTEGRAL DE LAS COMISIONES CIVILES ORDENADAS POR LAS AUTORIDADES JURISDICCIONALES DE LA REPÚBLICA DANDO IMPULSO A LAS  ACTUACIONES ADMINISTRATIVAS PROCEDENTES.</t>
  </si>
  <si>
    <t>CD-276-FDLU-2019</t>
  </si>
  <si>
    <t>APOYAR AL ALCALDE LOCAL EN EL FORTALECIMIENTO E INCLUSIÓN DE LAS COMUNIDADES NEGRAS, AFROCOLOMBIANAS Y PALENQUERAS EN EL MARCO DE LA POLÍTICA PÚBLICA DISTRITAL AFRODESCENDIENTES Y LOS ESPACIOS DE PARTICIPACIÓN.</t>
  </si>
  <si>
    <t>YEISON EDUARDO VALENCIA BANGUERA</t>
  </si>
  <si>
    <t>CM-031-FDLU-2019</t>
  </si>
  <si>
    <t>Consultoría</t>
  </si>
  <si>
    <t>REALIZAR LA VERIFICACIÓN DE ESTABILIDAD Y CALIDAD DE LAS OBRAS DE INFRAESTRUCTURA EJECUTADAS CON RECURSOS DEL FONDO DE DESARROLLO LOCAL DE USME Y QUE CUENTEN CON PÓLIZA DE ESTABILIDAD VIGENTE, EN CUMPLIMIENTO DEL ARTÍCULO 4º, NUMERAL 4º DE LA LEY 80 DE 1</t>
  </si>
  <si>
    <t>CONSORCIO ESTABILIDAD  USME</t>
  </si>
  <si>
    <t>CD-278-FDLU-2019</t>
  </si>
  <si>
    <t xml:space="preserve">ERIKA JOHANNA PEREZ RAMIREZ  </t>
  </si>
  <si>
    <t>CD-279-FDLU-2019</t>
  </si>
  <si>
    <t xml:space="preserve">MARIA LILIANA SUAREZ VALERO </t>
  </si>
  <si>
    <t>CD-280-FDLU-2019</t>
  </si>
  <si>
    <t xml:space="preserve">DAGOBERTO CIFUENTES TIMON  </t>
  </si>
  <si>
    <t>CD-281-FDLU-2019</t>
  </si>
  <si>
    <t>PRESTAR LOS SERVICIOS PROFESIONALES EN LA ESTRUCTURACIÓN  FORMULACIÓN  EVALUACIÓN Y SEGUIMIENTO DE LOS PROYECTOS DE INVERSIÓN Y GASTOS DE FUNCIONAMIENTO DE LA ENTIDAD A CARGO DE PLANEACIÓN DEPENDENCIA DEL ÁREA DE GESTIÓN DEL DESARROLLO LOCAL DE LA ALCALDÍA LOCAL DE USME</t>
  </si>
  <si>
    <t xml:space="preserve">LEIDY JOHANNA RAMIREZ </t>
  </si>
  <si>
    <t>CD-282-FDLU-2019</t>
  </si>
  <si>
    <t>Desarrollo rural sostenible</t>
  </si>
  <si>
    <t>Eje Transversal 3 Sostenibilidad Ambiental basada en la eficiencia energética</t>
  </si>
  <si>
    <t xml:space="preserve">LUIS FELIPE RIVEROS </t>
  </si>
  <si>
    <t>CD-283-FDLU-2019</t>
  </si>
  <si>
    <t>APOYAR TÉCNICAMENTE LAS DISTINTAS ETAPAS DE LOS PROCESOS DE COMPETENCIA DE LAS INSPECCIONES DE POLICÍA DE LA LOCALIDAD DE USME  SEGÚN REPARTO</t>
  </si>
  <si>
    <t xml:space="preserve">FABIAN MAURICIO BENAVIDES GARCIA </t>
  </si>
  <si>
    <t>CD-284-FDLU-2019</t>
  </si>
  <si>
    <t>CD-285-FDLU-2019</t>
  </si>
  <si>
    <t xml:space="preserve">MAYERLY JOHANNA DELGADILLO PANTOJA </t>
  </si>
  <si>
    <t>CD-286-FDLU-2019</t>
  </si>
  <si>
    <t>PRESTAR LOS SERVICIOS PROFESIONALES PARA LA OPERACIÓN, SEGUIMIENTO Y CUMPLIMIENTO DE LOS PROCESOS Y PROCEDIMIENTOS DEL SERVICIO APOYO ECONÓMICO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USME</t>
  </si>
  <si>
    <t xml:space="preserve">DERLY ASTRID CORDERO GARCIA </t>
  </si>
  <si>
    <t>CD-287-FDLU-2019</t>
  </si>
  <si>
    <t>APOYAR LA GESTIÓN DOCUMENTAL DE LA ALCALDÍA LOCAL DE USME  ACOMPAÑANDO AL EQUIPO JURÍDICO DE DEPURACIÓN EN LAS LABORES OPERATIVAS QUE GENERA EL PROCESO DE IMPULSO DE LAS ACTUACIONES ADMINISTRATIVAS EXISTENTES</t>
  </si>
  <si>
    <t xml:space="preserve">DIANA JANNETH GUZMAN PINZON </t>
  </si>
  <si>
    <t>CD-288-FDLU-2019</t>
  </si>
  <si>
    <t>PRESTAR APOYO A LOS PROCESOS ASISTENCIALES Y ADMINISTRATIVOS EN EL AREA GESTIÓN POLICIVA DE LA ALCALDÍA LOCAL DE USME, REALIZANDO ACTIVIDADES EN TEMAS DE PROPIEDAD HORIZONTAL, IMPULSO DE ACTUACIONES ADMINISTRATIVAS PARA EL CONTROL, CONSOLIDACIÓN Y VERIFICACIÓN EN LA DIGITACIÓN, ELABORACIÓN Y ACTUALIZACIÓN DE DOCUMENTOS FÍSICOS Y EN MEDIO MAGNÉTICO</t>
  </si>
  <si>
    <t xml:space="preserve">MIREYA INES MARTINEZ MORA </t>
  </si>
  <si>
    <t>CD-289-FDLU-2019</t>
  </si>
  <si>
    <t>PRESTAR LOS SERVICIOS ASISTENCIALES PARA APOYAR LA PUESTA EN FUNCIONAMIENTO Y MANTENER EN PLENA OPERATIVIDAD UN (1) PUNTO DE ATENCIÓN AL CONSUMIDOR  AL SERVICIO DE LA COMUNIDAD EN GENERAL Y DE LOS CONSUMIDORES DE LA LOCALIDAD DE USME.</t>
  </si>
  <si>
    <t xml:space="preserve">JAIME ALBERTO GONZALEZ VARGAS  
</t>
  </si>
  <si>
    <t>CD-290-FDLU-2019</t>
  </si>
  <si>
    <t>PRESTAR LOS SERVICIOS PROFESIONALES COMO ABOGADO PARA PONER EN FUNCIONAMIENTO Y MANTENER EN PLENA OPERATIVIDAD UN (1) PUNTO DE ATENCIÓN AL CONSUMIDOR  AL SERVICIO DE LA COMUNIDAD EN GENERAL Y DE LOS CONSUMIDORES DE LA LOCALIDAD DE USME.</t>
  </si>
  <si>
    <t xml:space="preserve">MONICA MARITZA SOTELO MORA </t>
  </si>
  <si>
    <t>CD-291-FDLU-2019</t>
  </si>
  <si>
    <t xml:space="preserve">FREDDY RIOS GUTIERREZ </t>
  </si>
  <si>
    <t>CD-292-FDLU-2019</t>
  </si>
  <si>
    <t>BRINDAR APOYO RELACIONADO CON LOS PROCESOS DE ENTRADA Y SALIDA DE CORRESPONDENCIA DEL CDI  EJECUTADO LOS PROCESOS ADMINISTRATIVOS PARA SU CONTROL Y VERIFICACIÓN</t>
  </si>
  <si>
    <t xml:space="preserve">BLANCA JISTEH MOLANO ROJAS </t>
  </si>
  <si>
    <t>CD-293-FDLU-2019</t>
  </si>
  <si>
    <t>APOYAR LA FORMULACIÓN  GESTIÓN Y SEGUIMIENTO DE ACTIVIDADES ENFOCADAS A LA GESTIÓN AMBIENTAL EXTERNA  ENCAMINADAS A LA MITIGACIÓN DE LOS DIFERENTES IMPACTOS AMBIENTALES Y LA CONSERVACIÓN DE LOS RECURSOS NATURALES DE LA LOCALIDAD</t>
  </si>
  <si>
    <t xml:space="preserve">JOHN EDISON BALLESTEROS MARTINEZ </t>
  </si>
  <si>
    <t>CD-294-FDLU-2019</t>
  </si>
  <si>
    <t xml:space="preserve">MAURICIO PEDRAZA CANO </t>
  </si>
  <si>
    <t>CD-295-FDLU-2019</t>
  </si>
  <si>
    <t>PRESTAR APOYO A LOS PROCESOS ASISTENCIALES Y ADMINISTRATIVOS PARA EL CONTROL  CONSOLIDACION. VERIFICACION  TRASCRIPCION DE ACTAS  PROYECCION DE LOS OFICIOS  ASISTENCIA EN SESIONES Y ACTUALIZACION DE DOCUMENTOS FISICOS Y EN MEDIO MAGNETICO DE LA JUNTA ADMINISTRADORA LOCAL DE USME.</t>
  </si>
  <si>
    <t>CD-296-FDLU-2019</t>
  </si>
  <si>
    <t>PRETAR LOS SERVICIOS DE APOYO LOGISTICO QUE SE REQUIERAN EN MANTENIMINETO DE LOS JARDINES, CESPEDES DE LAS ZONAS VERDES Y ZONAS DE USO COMUN PRESENTES EN LOS INMUEBLES DONDE FUNCIONAN LAS DIFERENTES DESES E INSTALACIONES QUE TIENE A SU CARGO LA ALCALDIA DE USME.</t>
  </si>
  <si>
    <t xml:space="preserve">ORCAR TARCICIO ARIAS CASTRO </t>
  </si>
  <si>
    <t>SAMC-024-FDLU-2019</t>
  </si>
  <si>
    <t>CONTRATAR LOS SERVICIOS DE UN OPERADOR LOGÍSTICO, PARA APOYAR LA CELEBRACIÓN DEL DÍA COMUNAL Y EL TORNEO USME COMUNAL, EN EL MARCO DEL PROYECTO 1407/2019 DESARROLLO INTEGRAL PROMOCIÓN Y APOYO DE LA CULTURA Y EL DEPORTE</t>
  </si>
  <si>
    <t>CARLOS ALBERTO PINZON MOLINA</t>
  </si>
  <si>
    <t>SAMC-028-FDLU-2019</t>
  </si>
  <si>
    <t>PRESTAR LOS SERVICIOS PARA LA ORGANIZACIÓN, DESARROLLO, ADMINISTRACIÓN E IMPLEMENTACIÓN DE PROCESOS ORGANIZATIVOS A TRAVÉS DE LOS CUALES SE GARANTICE EL APOYO TÉCNICO, PEDAGÓGICO Y FINANCIERO, MEDIANTE LA IDENTIFICACIÓN, APOYO Y FORTALECIMIENTO DE INICIATIVAS PRODUCTIVAS AGROPECUARIAS COMUNITARIAS RURALES DE LA LOCALIDAD DE USME, DENTRO DEL MARCO DE LA POLÍTICA PÚBLICA DE RURALIDAD DEL DISTRITO CAPITAL, Y EL PROYECTO NO. 1414 “PROMOCIÓN DEL EMPRENDIMIENTO RURAL</t>
  </si>
  <si>
    <t>IMPECOS SAS</t>
  </si>
  <si>
    <t>CD-299-FDLU-2019</t>
  </si>
  <si>
    <t>PRESTAR LOS SERVICIOS PROFESIONALES EN DERECHOS HUMANOS PARA APOYAR A LA ALCALDIA LOCAL DE USME EN LAS GESTIONES Y PROCEDIMIENTOS ADMINISTRATIVOS EN LA POLITICA PUBLICA DE JUSTICIA TRANSICIONAL, PAZ Y POST CONFLICTO.</t>
  </si>
  <si>
    <t xml:space="preserve">INGRID CAROLINA AVILA ALZATE </t>
  </si>
  <si>
    <t>CD-300-FDLU-2019</t>
  </si>
  <si>
    <t>APOYAR TECNICAMENTE LAS DISTINTAS ETAPAS DE LOS PROCESOS DE COMPETENCIA DE LA ALCALDIA LOCAL PARA LA DEPURACION DE ACTUACIONES ADMINISTRATIVAS.</t>
  </si>
  <si>
    <t xml:space="preserve">WILLIAM GERMAN PEREZ LLANOS </t>
  </si>
  <si>
    <t>CD-302-FDLU-2019</t>
  </si>
  <si>
    <t>APOYAR Y DAR SOPORTE TECNICO AL ADMINISTRADOR Y USUARIO FINAL DE LA RED DE SISTEMAS Y TECNOLOGIA E INFORMACION DE LA ALCALDIA LOCAL.</t>
  </si>
  <si>
    <t xml:space="preserve">JADER ROBERTO PACHECO </t>
  </si>
  <si>
    <t>CD-303-FDLU-2019</t>
  </si>
  <si>
    <t>APOYAR JIRIDICAMENTE LA EJECUCION DE LAS ACCIONES REQUERIDAS PARA EL TRAMTE E IMPULSO PROCESAL DE LAS ACTUACIONES CONTRAVENCIONALES Y/O QUERELLAS QUE CURSEN EN LAS INSPECCIONES DE POLICIA DE LA LOCALIDAD DE USME</t>
  </si>
  <si>
    <t xml:space="preserve">JAIRO AUGUSTO LOPEZ GONZALEZ 
</t>
  </si>
  <si>
    <t>CD-304-FDLU-2019</t>
  </si>
  <si>
    <t>PRESTAR LOS SERVICIOS PROFESIONALES Y APOYAR ADMINISTRATIVAMENTE Y FINANCIERAMENTE EN LA DEPURACION DE LAS  OBLIGACIONES POR PAGAR DEL FONDO DE DESARROLLO LOCAL DE USME  DE LAS DIFERENTES VIGENCIAS A TRAVES DE ACCIONES QUE PERMITAN LIQUIDAR, LIBERAR SALDOS, ELABORAR ACTAS  DE FENECIMIENTO, DECLARAR  POSIBLES  INCUMPLIMIENTOS Y DEMAS GESTIONES PARA EL CUMPLIMIENTO DE LAS METAS ESTABLECIDAS POR LA ALCALDIA LOCAL DE USME</t>
  </si>
  <si>
    <t xml:space="preserve">NELSON CARDOZO FLOREZ </t>
  </si>
  <si>
    <t>CD-305-FDLU-2019</t>
  </si>
  <si>
    <t>APOYAR ADMINISTRATIVA Y ASISTENCIALMENTE AL AREA DE GESTION POLICIVA Y JURIDICA DE LA LOCALIDAD DE USME.</t>
  </si>
  <si>
    <t xml:space="preserve">JOHAN ALEXANDER ARIAS MUNEVAR </t>
  </si>
  <si>
    <t>CD-306-FDLU-2019</t>
  </si>
  <si>
    <t>APOYAR LA GESTION DOCUMENTAL DE LA ALCALDIA LOCAL DE USME, ACOMPAÑANDO  AL EQUIPO JURIDICO JURIDICO DE DEPURACION EN LAS LABORES OPERATRIVAS QUE GENERA EL PROCESO DE IMPULSO DE LAS ACTUACIONES ADMINISTRATIVAS EXISTENTES</t>
  </si>
  <si>
    <t>DIANA ALEJANDRA BELTRAN DIAZ</t>
  </si>
  <si>
    <t>CD-307-FDLU-2019</t>
  </si>
  <si>
    <t>APOYAR LAS LABORES DE ENTREGA Y RECIBO DE LAS COMUNICACIONES EMITIDAS O RECIBIDAS POR LAS INSPECCIONES DE POLICIA DE LA LOCALIDAD</t>
  </si>
  <si>
    <t>CD-308-FDLU-2019</t>
  </si>
  <si>
    <t>APOYAR JURIDICAMENTE LA EJECUCION DE LAS ACCIONES REQUERIDAS PARA EL TRAMITE E IMPULSO PROCESAL DE LAS ACTUACIONES CONTRAVENCIONALES Y/O QUERELLAS QUE CURSEN EN LAS INSPECCIONES DE POLICIA DE LA LOCALIDAD DE USME.</t>
  </si>
  <si>
    <t xml:space="preserve">CRHISTIAN ANDRES PINTO </t>
  </si>
  <si>
    <t>CD-309-FDLU-2019</t>
  </si>
  <si>
    <t>APOYAR AL EQUIPO DE PRENSA Y COMUNICACIONES DE LA ALCALDIA LOCAL EN LA REALIZACION DE PRODUCTOS Y PIEZAS DIGITALES,IMPRESAS Y PUBLICITARIAS DE GRAN FORMATO Y ANIMACION GRAFICA, ASI COMO APOYAR LA PRODUCCION Y MONTAJE DE EVENTOS.</t>
  </si>
  <si>
    <t xml:space="preserve">YEIMI CARINA MURCIA YELA </t>
  </si>
  <si>
    <t>CD-310-FDLU-2019</t>
  </si>
  <si>
    <t>PRESTAR LOS SERVICIOS DE APOYO DE LOS ARCHIVOS DE GESTION DEL FONDO DE DESARROLLO LOCAL DE USME EN LA IMPLEMENTACION DE LOS PROCESOS DE CLASIFICACION, ORDENACION, SELECCION NATURAL, FOLIACION,IDENTIFICACION , LEVANTAMIENTO DE LOS INVENTARIOS, ALMACENAMIENTO Y APLICACION DE PROTOCOLOS DE ELIMINACION Y TRANSFERENCIAS.</t>
  </si>
  <si>
    <t xml:space="preserve">DAVID GUSTAVO COY GARCIA </t>
  </si>
  <si>
    <t>CD-311-FDLU-2019</t>
  </si>
  <si>
    <t>APOYAR LA GESTION DOCUMENTAL DE LA ALCALDIA LOCAL PARA LA IMPLEMENTACION DEL PROCESO DE VERIFICACION, SOPORTE Y ACOMPAÑAMIENTO, EN EL DESARROLLO DE LAS ACTIVIDADES PROPIAS DE LOS PROCESOS Y ACTUACIONES ADMINISTRATIVAS EXISTENTES.</t>
  </si>
  <si>
    <t>JHOAN SANTIAGO MORENO CASTIBLANCO C.C 1.010.012.831</t>
  </si>
  <si>
    <t>CD-312-FDLU-2019</t>
  </si>
  <si>
    <t>PRESTAR LOS SERVICIOS PROFESIONALES COMO ABOGADO PARA PONER EN FUNCIONAMIENTO Y MANTENER EN PLENA OPERATIVIDAD UN (1) PUNTO DE ATENCION AL CONSUMIDOR, AL SERVICIO DE LA COMUNIDAD EN GENERAL Y DE LOS CONSUMIDORES DE LA LOCALIDAD DE USME.</t>
  </si>
  <si>
    <t xml:space="preserve">YEIMY ANGELICA LINARES AMAYA </t>
  </si>
  <si>
    <t>CD-313-FDLU-2019</t>
  </si>
  <si>
    <t>PRESTAR LOS SERVICIOS PROFESIONALES PARA LA OPERACION,PRESTACION,SEGUIMIENTO Y CUMPLIMIENTO DE LOS PROCEDIMIENTOS ADMINISTRATIVOS,OPERATIVOS Y PROGRAMATICOS DEL SERVICIO SOCIAL APOYO ECONOMICO TIPO C, QUE CONTRIBUYAN A LA GARANTIA DE LOS DERECHOS DE LA POBLACION MAYOR EN EL MARCO DE LA POLITICA PUBLICA SOCIAL PARA EL ENVEJECIMIENTO Y LA VEJEZ EN EL DISTRITO CAPITAL A CARGO DE LA ALCALDIA LOCAL DE USME.</t>
  </si>
  <si>
    <t>MYRIAM CRISTINA BARBOSA GUZMAN C.C 52.058.894</t>
  </si>
  <si>
    <t>CD-314-FDLU-2019</t>
  </si>
  <si>
    <t>APOYAR Y DAR SOPORTE TECNICO AUDIOVISUAL EN LOS AUDITORIOS, EVENTOS Y SALAS DE LA ALCALDIA LOCAL DE USME.</t>
  </si>
  <si>
    <t>INGRID PAOLA ROBAYO QUINTANA C.C 1.013.642.160</t>
  </si>
  <si>
    <t>CD-315-FDLU-2019</t>
  </si>
  <si>
    <t>PRESTAR LOS SERVICIOS PROFESIONALES, BRINDANDO APOYO EN EL IMPULSO DE LOS PROCESOS TECNICOS Y JURIDICOS DEL AREA DE GESTION POLICIVA DE LA ALCALDIA LOCAL DE USME, CON OCASION DE LA INFRACCION AL REGIMEN DE OBRAS Y URBANISMO PARA DAR CUMPLIMIENTO AL FALLO DEL CONCEJO DE ESTADO,ACCION POPULAR NO.25000232500020050066203 DEL 5 DE NOVIEMBRE DE 2013.</t>
  </si>
  <si>
    <t>DAVID EDUARDO SANTARIA GARZON C.C 1.010.213.776</t>
  </si>
  <si>
    <t>SASI-033-FDLU-2019</t>
  </si>
  <si>
    <t>PRESTACION DE SERVICIO TECNICO DE MANTENIMIENTO PREVENTIVOY CORRECTIVO DE LOS EQUIPOS DE COMPUTO, PORTATILES, MPRESORAS, FOTOCOPIADORAS, VIDEO BEAMS, SCANNER, UPS S, TELEFONOS, EQUIPOS DE AUDIO Y PLANTA TELEFONICA, INCLUYENDO EL SUMINISTRO DE REPUESTOS A PRECIOS UNITARIOS FIJOS SIN FORMULA DE REAJUSTE NECESARIOS REQUERIDOS POR LA ENTIDAD PARA REALIZAR EL SERVICIO CONTRATADO PARA LA ALCALDIA LOCAL DE USME</t>
  </si>
  <si>
    <t>I T SOLUCIONES Y SERVICIOS LTDA</t>
  </si>
  <si>
    <t>CD-317-FDLU-2019</t>
  </si>
  <si>
    <t>BRINDAR APOYO RELACIONADO CON LOS PROYECTOS DE ENTRADA Y SALIDA DE CORRESPONDENCIA DEL CDI, EJECUTADO LOS PROCESOS ADMINISTRATIVOS PARA SU CONTROL Y VERIFICACION.</t>
  </si>
  <si>
    <t>ALEJANDRA VANESSA PABON SANCHEZ</t>
  </si>
  <si>
    <t>CD-318-FDLU-2019</t>
  </si>
  <si>
    <t>PRESTAR LOS SERVICIOS TECNICOS Y ADMINISTATIVOS PARA  EL CONTROL, CONSOLIDACION,VERIFICACION, DIGITACION, ELABORACION Y ACTUALIZACION DE DOCUMENTOS FISICOS Y EN MEDIO MAGNETICO, ASI COMO LA DISTRIBUCION DE ENTRADA Y SALIDA DE LA CORRESPONDENCIA DE LA DEPENDENCIA DEL AREA GESTION POLICIVA DE LA ALCALDÍA LOCAL DE USME</t>
  </si>
  <si>
    <t>YURI TATIANA REAY COBOS</t>
  </si>
  <si>
    <t>CD-319-FDLU-2019</t>
  </si>
  <si>
    <t>CELEBRAR UN CONTRATO DE ARRENDAMIENTO DE UN INMUEBLE PARA USO INSTITUCIONAL EXCLUSIVO DE LA ALCALDIA LOCAL DE USME CON LOS FINES Y PROPOSITOS  DE LAS DEPENDENCIAS DEL AREA DE GESTION POLICIVA, DERECHOS HUMANOS  Y DESPACHOS COMISIORIOS</t>
  </si>
  <si>
    <t>CD-320-FDLU-2019</t>
  </si>
  <si>
    <t>CELEBRAR UN CONTRATO DE ARRENDAMIENTO DE UN INMUEBLE UBICADO EN LA CARRERA 2 A No 137 61 SUR CON ELVIRA ORJUELA SULVARAN PARA  USOS INSTITUCIONALES  EXCLUSIVO DE LA ALCALDIA LOCAL DE USME CON LOS FINES  Y PROPOSITOS DE LAS DEPENDENCIAS AREA GESTION DE DESARROLLO LOCAL - AGDL</t>
  </si>
  <si>
    <t>SASI-032-FDLU-2019</t>
  </si>
  <si>
    <t>CONTRATAR A MONTO AGOTABLE, A PRECIOS UNITARIOS FIJOS Y SIN FORMULA DE REAJUSTE, EL SUMINISTRO DE INSUMOS Y ELEMENTOS AGROPECUARIOS Y FORESTALES PARA LA UNIDAD LOCAL DE ASISTENCIA TÉCNICA AGROPECUARIA ULATA DE USME</t>
  </si>
  <si>
    <t>AGROSUMINISTROS DE COLOMBIA S.A.S.</t>
  </si>
  <si>
    <t>CD-322-FDLU-2019</t>
  </si>
  <si>
    <t>DANIEL ENRIQUE POLO VALENCIA</t>
  </si>
  <si>
    <t>CD-323-FDLU-2019</t>
  </si>
  <si>
    <t xml:space="preserve">JEFERSON ALEJANDRO GOMEZ SANTAFE </t>
  </si>
  <si>
    <t>CD-324-FDLU-2019</t>
  </si>
  <si>
    <t>PRESTAR LOS SERVICIOS PROFESIONALES PARA EL ACOMPAÑAMIENTO A LAS MESAS TERRITORIALES DE LA LOCALIDAD DE USME EN TODO LO RELACIONADO CON LOS PROCESOS DE DIVULGACION,ORIENTACION Y SEGUIMIENTO DESDE LA ALCALDIA LOCAL DE USME EN FORTALECIMIENTO DE ESCENARIOS DE PARTICIPACION DE LA COMUNIDAD.</t>
  </si>
  <si>
    <t>CD-325-FDLU-2019</t>
  </si>
  <si>
    <t>PRESTAR LOS SERVICIOS PROFESIONALES PARA LOS PROCESOS DE COMUNICACION, ORIENTACION Y VISIBILIZACION DE LA POLITICA PUBLICA DE DISCAPACIDAD, ELABORACION DE PROYECTOS Y FOMENTO DE LA PARTICIPACION DE LA COMUNIDAD EN LOS ESPACIOS DE PARTICIPACION DE LA LOCALIDAD DE USME.</t>
  </si>
  <si>
    <t xml:space="preserve">ALIET CONSTANZA SANCHEZ SUAREZ </t>
  </si>
  <si>
    <t>CD-326-FDLU-2019</t>
  </si>
  <si>
    <t>PRESTAR LOS SERVICIOS PROFESIONALES, BRINDANDO APOYO AL AREA DE GESTION POLICIVA DE LA ALCALDIA LOCAL DE USME, CON OCASION A LA INFRACCION AL REGIMEN DE OBRAS Y URBANISMO Y PARA DAR CUMPLIMIENTO AL FALLO DEL CONSEJO DE ESTAD, ACCION POPULAR REF.NO 25000232500020050066203 DEL 5 DE NOVIEMBRE DE 2013.</t>
  </si>
  <si>
    <t xml:space="preserve">WILLIAM JOHANY AGUILAR </t>
  </si>
  <si>
    <t>CD-327-FDLU-2019</t>
  </si>
  <si>
    <t>APOYAR JURIDICAMENTE LA EJECUCION DE LAS ACCIONES REQUERIDAS PARA EL TRAMITE E IMPULSO PROCESAL DE LAS ACTUACIONES CONTRAVENCIONALES Y/O QUERELLAS QUE CURSEN EN LAS INSPECCIONES DE POLICIA DE LA LOCALIDAD DE USME</t>
  </si>
  <si>
    <t xml:space="preserve">GLORIA PATRICIA ESPINOZA SALAZAR </t>
  </si>
  <si>
    <t>CD-328-FDLU-2019</t>
  </si>
  <si>
    <t>APOYAR TECNICAMENTE LAS DISTINTAS ETAPAS DE LOS PROCESOS  DE COMPETENCIA DE LAS INSPECCIONES DE POLICIA  DE LA LOCALIDAD DE USME, SEGUN REPARTO.</t>
  </si>
  <si>
    <t xml:space="preserve">FABIAN HIPOLITO SILVA LEGUIZAMON </t>
  </si>
  <si>
    <t>CD-329-FDLU-2019</t>
  </si>
  <si>
    <t>APOYA TECNICAMENTE LAS DISTINTAS ETAPAS DE LOS PROCESOS DE COMPETENCIA DE LAS INSPECCIONES DE POLICIA DE LA LOCALIDAD DE USME, SEGUN REPARTO.</t>
  </si>
  <si>
    <t xml:space="preserve">WILSON MOLANO PEREZ </t>
  </si>
  <si>
    <t>MC-038-FDLU-2019</t>
  </si>
  <si>
    <t>PRESTAR LOS SERVICIOS TECNICOS Y OPERATIVOS PARA LLEVAR A CABO DEMOLICIONES Y/O DESMONTE EN BIENES INMUEBLES PRIVADOS Y EN BIENES DE USO PUBLICO, DE FORMA PARCIAL O TOTAL EN LA LOCALIDAD DE USME  A MONTO AGOTABLE DE CONFORMIDAD CON LAS  ACTUACIONES  ADMINISTRATIVAS ENMANADAS DEL AREA DE GESTION POLICIVA Y JURIDICA DE LA ALCALDIA LOCAL DE USME</t>
  </si>
  <si>
    <t>CONSTRUCTORRES E INGENIERIA SAS</t>
  </si>
  <si>
    <t>CD-331-FDLU-2019</t>
  </si>
  <si>
    <t>CELEBRAR CONTRAO DE ARRENDAMIENTO DE UN INMUEBLE UBICADO EN LA CARRERA 13 No 137 31 SUR CON CLAIRE CAMILA ARDILA PARA USOS INSTITUCIONAL ESCLUSIVO  DE LA ALCALDIA LOCAL DE USME CON LOS FINES Y PROPOSITOS DE LAS DEPENDENCIAS  AREA GESTION DESARROLLO LOCAL - AGDL</t>
  </si>
  <si>
    <t>28/11/20119</t>
  </si>
  <si>
    <t>SASI-029-FDLU-2019</t>
  </si>
  <si>
    <t>CONTRATAR A TITULO DE COMPRAVENTA, BAJO LA MODALIDAD DE PRECIOS FIJOS Y A MONTO AGOTABLE LA ADQUISICIÓN Y PUESTA EN FUNCIONAMIENTO DE EQUIPOS PORTÁTILES, PARA LA DOTACIÓN DE LAS INSTITUCIONES EDUCATIVAS DE LA LOCALIDAD DE USME PARA FAVORECER LOS PROCESOS DE ENSEÑANZA - APRENDIZAJE</t>
  </si>
  <si>
    <t>UNION TEMPORAL META EQUIPOS USME 2019</t>
  </si>
  <si>
    <t>CD-334-FDLU-2019</t>
  </si>
  <si>
    <t>SAMC-039-FDLU-2019</t>
  </si>
  <si>
    <t>CONTRATAR LOS SERVICIOS A PRECIOS UNITARIOS FIJOS Y AMONTO AGOTABLE EL ALQUILER, INSTALACIÓN, MANTENIMIENTO, MONTE Y DESMONTE DE LA ILUMINACIÓN Y DECORACIÓN NAVIDEÑA DE LA ALCALDÍA LOCAL DE USME</t>
  </si>
  <si>
    <t>UNION TEMPORAL FUNDACION DESARROLLO SOCIAL Y ACTIVA</t>
  </si>
  <si>
    <t>CD-336-FDLU-2019</t>
  </si>
  <si>
    <t>PRESTAR LOS SERVICIOS ESPECIALIZADOS EN LA COORDINACION, REVISION Y SEGUIMIENTO DE LA SEDE PRINCIPAL DE LA ALCALDIA LOCAL DE USME Y SEDES ANEXAS, ASI COMO FORMULACION,   SEGUIMIENTO Y EVALUACION DE LOS PROYECTOS DE INVERSION A CARGO DE INFRAESTRUCTURA , DEPENDENCIA DEL AREA DE GESTION DE DESARROLLO LOCAL DE LA ALCALDIA LOCAL DE IUSME.</t>
  </si>
  <si>
    <t>CD-337-FDLU-2019</t>
  </si>
  <si>
    <t>BRINDAR APOYO RELACIONADO CON LOS PROCESOS DE ENTRADA Y SALIDA DE CORRESPONDENCIA DEL CDI EJECUTADO LOS PROCESOS ADMINISTRATIVOS PARA SU CONTROL Y VERIFICACION</t>
  </si>
  <si>
    <t>LP-027-FDLU-2019</t>
  </si>
  <si>
    <t>PRESTAR APOYO POR MEDIO DEL ACOMPAÑAMIENTO EN EL PROCESO DE TITULACION PREDIAL PARA LA LOCALIDAD DE USME, DESDE LA CONFORMACION DEL EXPEDIENTE, RECAUDO DE PRUEBAS Y PRESENTACION DE LAS DEMANDAS, HASTA LA ADMISION DE CIENTO NOVENTA Y CUATRO (194) DE ESTAS Y LAS OFERTADAS POR EL CONTRATISTA, DE CONFORMIDAD CON LOS LINEAMIENTOS DE LA SDHT EN DESARROLLO DEL PROYECTO 1409 DENOMINADO: ORGANIZACION PARA EL DESARROLLO DEL TERRITORIO LOCAL.</t>
  </si>
  <si>
    <t>EMIDIA ALEJANDRA SIERRA QUIRORA</t>
  </si>
  <si>
    <t>MC-044-FDLU-2019</t>
  </si>
  <si>
    <t>SUMINISTRAR AL FONDO  DE DESARROLLO LOCAL DE USME ELEMENTOS Y/O ARTICULOS DE PAPELERIA Y OFICINA A PRECIOS  UNITARIOS FIJOS</t>
  </si>
  <si>
    <t>COMERCIALIZADORA VITARTA SAS</t>
  </si>
  <si>
    <t>LP-034-FDLU-2019</t>
  </si>
  <si>
    <t>CONTRATAR BAJO LA MODALIDAD DE PRECIOS UNITARIOS FIJOS, SIN FORMULA DE REAJUSTE Y AMONTO AGOTABLE LAS OBRAS Y ACTIVIDADES PARA EL MANTENIMIENTO Y DOTACION DE LOS PARQUES DE VECINALES Y DE BOLSILLO DE LA LOCALIDAD DE USME</t>
  </si>
  <si>
    <t>CONSORCIO SEIG 2020</t>
  </si>
  <si>
    <t>CD-341-FDLU-2019</t>
  </si>
  <si>
    <t>CONTRATAR UN SERVICIO INTEGRAL DE COMUNICACIONES PARA IMPLEMENTAR, INSTALAR Y BRINDAR SOPORTE PARA EL ADECUADO FUNCIONAMIENTO DEL SERVICIO DE TELEFONIA IP PARA LA ALCALDIA LOCAL DE USME Y SUS SEDES.</t>
  </si>
  <si>
    <t>MC-048-FDLU-2019</t>
  </si>
  <si>
    <t>PRESTAR EL SERVICIO DE DISEÑO, DIAGRAMACIÓN E IMPRESIÓN DEL PERIODICO LOCAL DENOMINADO: “HECHOS, NO PALABRAS”, REQUERIDO PARA LA DIFUSIÓN DE LAS ACTIVIDADES Y PROGRAMAS DESARROLLADAS EN EL MARCO DEL FORTALECIMIENTO INSTITUCIONAL DE LA ALCALDIA LOCAL DE USME”.</t>
  </si>
  <si>
    <t>PEDRO ANTONIO TOLEDO PENAGOS</t>
  </si>
  <si>
    <t>MC-025-FDLU-2019</t>
  </si>
  <si>
    <t>REALIZAR LA INTERVENTORIA TECNICA, ADMINISTRATIVA, FINANCIERA, SOCIAL, AMBIENTAL, LEGAL, CONTABLE Y SST AL CONTRATO DE OBRA CUYO OBJETO ES¿REALIZAR POR EL SISTEMA DE PRECIOS UNITARIOS FIJOS, SIN FORMULA DE REAJUSTE LA OBRA DE CONSTRUCCION DE LA ETAPA ll Y lll DEL PARQUE VECINAL URBANIZACION MIRAVALLE I, II Y III ETAPAS, EL CORTIJO, SAN JUAN BAUTISTA Y SAN LUIS COD. 05-042 DE LA LOCALIDAD DE USME EN BOGOTA D.C</t>
  </si>
  <si>
    <t>CONSORCIO SAN LUIS DKP</t>
  </si>
  <si>
    <t>ORDEN DE COMPRA 43828</t>
  </si>
  <si>
    <t>ADQUISICION DE UN(1) VEHICULO PICK UP DOBLE CABINA 4X4 DIESEL, PARA EL FONDO DE DESARROLLO LOCAL DE USME, EN VIRTUD DEL ACUERDO MARCO DE PRECIOS CCE-312-1-AMP-2015 Y SUS MODIFICACIONES</t>
  </si>
  <si>
    <t>AUTOMAYOR S A</t>
  </si>
  <si>
    <t>ORDEN DE COMPRA 43829</t>
  </si>
  <si>
    <t>ADQUISICION DE DOS (2) VEHICULOS VOLQUETAS DOBLE TROQUE, PARA EL FONDO DE DESARROLLO LOCAL DE USME, EN VIRTUD DEL ACUERDO MARCO DE PRECIOS CCE-312-1-AMP-2015.</t>
  </si>
  <si>
    <t>COMERCIAL INTERNACIONAL DE EQUIPOS Y MAQUINARIA S.A.S.</t>
  </si>
  <si>
    <t>ORDEN DE COMPRA 43858</t>
  </si>
  <si>
    <t>ADQUISICION DE UN(1) VEHICULO MICROBUS PASAJEROS PARA EL FONDO DE DESARROLLO LOCAL DE USME, EN VIRTUD DEL ACUERDO MARCO DE PRECIOS CCE-312-1-AMP-2015</t>
  </si>
  <si>
    <t>RENAULT SOCIEDAD DE FABRICACION DE AUTOMOTORES SAS</t>
  </si>
  <si>
    <t>CD-347-FDLU-2019</t>
  </si>
  <si>
    <t>APOYAR Y DAR SOPORTE  TECNICO HUMEDO Y LOGISTICO A LAS DIFERENTES  SEDES Y DEPENDENCIAS  DE LA ALCALDIA LOCAL DE USME</t>
  </si>
  <si>
    <t>JHORRS ANDERSON CAMARGO ALONSO</t>
  </si>
  <si>
    <t>SAMC-042-FDLU-2019</t>
  </si>
  <si>
    <t>REALIZAR LA TOMA FISICA, VALORIZACION, CLASIFICACION Y ACTUALIZACION DE LA INFORMACION DE BIENES MUEBLES E INMUEBLES DE PROPIEDAD O ENCARGO A NOMBRE DEL FONDO DE DESARROLLO LOCAL DE USME Y EL AVALUO COMERCIAL DE LOS BIENES CLASIFICADOS COMO PROPIEDAD PLANTA Y EQUIPO E INVENTARIOS A CARGO DEL FONDO DE DESARROLLO LOCALD DE USME DE CONFORMIDAD CON LAS DISPOSICIONES LEGALES VIGENTES.</t>
  </si>
  <si>
    <t>L&amp;Q REVISORES FISCALES AUDITORES EXTERNOS SAS</t>
  </si>
  <si>
    <t>CM-043-FDLU-2019</t>
  </si>
  <si>
    <t>REALIZAR LA INTERVENTORIA TECNICA, ADMINISTRATIVA, FINANCIERA, SOCIAL, AMBIENTAL, LEGAL, CONTABLE Y SST AL CONTRATO DE OBRA CUYO OBJETO ES “CONTRATAR BAJO LA MODALIDAD DE PRECIOS UNITARIOS FIJOS, SIN FORMULA DE REAJUSTE Y AMONTO AGOTABLE LAS OBRAS Y ACTIVIDADES PARA EL MANTENIMIENTO Y DOTACION DE LOS PARQUES DE VECINALES Y DE BOLSILLO DE LA LOCALIDAD DE USME</t>
  </si>
  <si>
    <t>CONSORCIO PARQUES USME</t>
  </si>
  <si>
    <t>LP-037-FDLU-2019</t>
  </si>
  <si>
    <t>CONTRATAR BAJO MODALIDAD DE PRECIOS UNITARIOS FIJOS Y AMONTO  AGOTABLE  LAS OBRAS Y ACTIVIDADES PARA LA CONSERVACION DE LAS VIAS  URBANAS  DE LA LOCALIDAD DE USME  Y SU ESPACIO PUBLICO  ASOCIADO</t>
  </si>
  <si>
    <t>CONSORCIO CONSTRUCCIONES  USME</t>
  </si>
  <si>
    <t>CM-046-FDLU-2019</t>
  </si>
  <si>
    <t>REALIZAR LA INTERVENTORIA TECNICA, ADMINISTRATIVA, FINANCIERA, SOCIAL, AMBIENTAL, LEGAL, CONTABLE Y SST AL CONTRATO DE OBRA CUYO OBJETO ES " CONTRATAR BAJO LA MODALIDAD DE PRECIOS UNBITARIOS FIJOS Y A MONTO AGOTABLE LAS OBRAS Y ACTIVIDADES PARA LA CONSERVACION DE LAS VIAS URBANAS DE LA LOCALIDAD DE USME Y SU ESPACIO PUBICO ASOCIADO"</t>
  </si>
  <si>
    <t>CONSORCIO BUEN FUTURO</t>
  </si>
  <si>
    <t>CM-047-FDLU-2019</t>
  </si>
  <si>
    <t>“ REALIZAR LA INTERVENTORÍA TÉCNICA, ADMINISTRATIVA FINANCIERA, CONTABLE, AMBIENTAL Y JURÍDICA AL CONTRATO QUE TIENE POR OBJETO: “IMPLEMENTAR ACCIONES INTEGRALES PARA EL FOMENTO ECOTURISTICO DE LA LOCALIDAD DE USME Y LA RECUPERACION Y PROMOCION AMBIENTAL DE LA MISMA ATRAVES DE ACCIONES ESTRATEGICAS Y DE IMPACTO LUDICO - PEDAGOGICAS DE ACUERDO A LOS ESTUDIOS PREVIOS Y ANEXOS TECNICOS</t>
  </si>
  <si>
    <t>GEMMA MARIA MEJIA IZQUIERDO</t>
  </si>
  <si>
    <t>CM-045-FDLU-2019</t>
  </si>
  <si>
    <t>REALIZAR LA INTERVENTORIA TECNICA, ADMINISTRATIVA, FINANCIERA, SOCIAL, LEGAL, CONTABLE Y STT AL AL CONTRATO DE OBRA CUYO OBJETO ES " REALIZAR A PRECIOS UNITARIOS FIJOS,, SIN FORMULA DE AJUSTE, A MONTO  AGOTABLE EL MANTENIMIENTO PREVENTIVO Y/O  CORRECTIVO DE LOS SALONES COMUNALES UBICADOS EN LA LOCALIDAD DE USME EN BOGOTA D.C."</t>
  </si>
  <si>
    <t>CONSORCIO SALONES USME</t>
  </si>
  <si>
    <t>LP-035-FDLU-2019</t>
  </si>
  <si>
    <t>REALIZAR A PRECIOS UNITARIOS FIJOS SIN FORMULA DE AJUSTE A MONTO AGOTABLE EL MANTENIMIENTO PREVENTIVO Y/O CORRECTIVO DE LOS SALONES COMUNALES UBICADOS EN LA LOCALIDAD DE USME EN BOGOTA D. C.</t>
  </si>
  <si>
    <t>CONSORCIO OLIMPO 77</t>
  </si>
  <si>
    <t>ORDEN DE COMPRA 44140</t>
  </si>
  <si>
    <t>ADQUISICION DE VEHICULOS PARA EL FONDO DE DESARROLLO LOCAL DE USME, PARA FORTALECER LAS ACCIONES DE SEGURIDAD EN LAS LOCALIDADES DE BOGOTA DISTRITO CAPITAL</t>
  </si>
  <si>
    <t>DISTRIBUIDORA NISSAN S.A.</t>
  </si>
  <si>
    <t>ORDEN DE COMPRA 44168</t>
  </si>
  <si>
    <t>ADQUISICION DE LICENCIAS OFFICES PARA EQUIPOS DE COMPUTO DE LA ALCALDIA LOCAL</t>
  </si>
  <si>
    <t>DELL COLOMBIA INC</t>
  </si>
  <si>
    <t>SASI-049-FDLU-2019</t>
  </si>
  <si>
    <t>COMPARAVENTA Y ENTREGA DE MATERIALES Y ELEMENTOS PEDAGOGICOS PARA LA DOTACION  DE JARDINES INFANTILES OPERADOS POR LA SECRETARIA  DISTRITAL DE INTEGRACION SOCIAL Y LAS ASOCIACIONES  DEL ICBF  EN LA LOCALIDAD DE USME DE CONFORMIDAD  CON LAS ESPECIFICACIONES  Y CANTIDADES ESTABLECIDAS EN LA FICHA  TECNICA PARA LA  VIGENCIA  2019</t>
  </si>
  <si>
    <t>GRUPO EMPRESARIAL MADEX S A S</t>
  </si>
  <si>
    <t>SAMC-050-FDLU-2019</t>
  </si>
  <si>
    <t>CONTRATAR UN INTERMEDIARIO PÚBLICO O PRIVADO IDÓNEO PARA QUE PRESTE SUS SERVICIOS DE ENAJENACIÓN DE LOS BIENES MUEBLES NO ÚTILES, OBSOLETOS Y/O INSERVIBLES DE PROPIEDAD DEL FONDO DE DESARROLLO LOCAL DE USME, A TRAVÉS DEL SISTEMA SUBASTA PÚBLICA Y/O SERVICIO DE MARTILLO PARA ADJUDICARLOS AL MEJOR POSTOR POR MEDIO DE LOTES 1 Y 2”</t>
  </si>
  <si>
    <t>COMERCIALIZADORA NAVE LIMITADA</t>
  </si>
  <si>
    <t>N/A</t>
  </si>
  <si>
    <t>Otros gastos</t>
  </si>
  <si>
    <t>HONORARIOS  EDILES 2019</t>
  </si>
  <si>
    <t>DANIEL DAVID TORRES TORRES</t>
  </si>
  <si>
    <t>HUGO ALBERCIO VILLAMIL VILLAMIL</t>
  </si>
  <si>
    <t>JHON FREDY JIMENEZ FLOREZ</t>
  </si>
  <si>
    <t>JOSE DUBERNEY ARANZAZU CORREA</t>
  </si>
  <si>
    <t>KAREN MARGARITA SEQUEA ORTEGA</t>
  </si>
  <si>
    <t>LIDIA ESPERANZA ORTIZ ORTIZ</t>
  </si>
  <si>
    <t>MABEL ANDREA SUA TOLEDO</t>
  </si>
  <si>
    <t>RAUL DARIO GUZMAN RODRIGUEZ</t>
  </si>
  <si>
    <t>RICARDO LEON DE LA ROSA CERA</t>
  </si>
  <si>
    <t>SEGUROS DE SALUD EDILES</t>
  </si>
  <si>
    <t>CAJA DE COMPENSACION FAMILIAR - COMPENSAR</t>
  </si>
  <si>
    <t>CONSORCIO SAYP 2011</t>
  </si>
  <si>
    <t>CRUZ BLANCA ENTIDAD PROMOTORA DE SALUD S A LA SOCIEDAD PODRA UTILIZAR</t>
  </si>
  <si>
    <t>ENTIDAD PROMOTORA DE SALUD FAMISANAR CAFAM COLSUBSIDIO LIMITADA</t>
  </si>
  <si>
    <t>ENTIDAD PROMOTORA DE SALUD SANITAS S.A.</t>
  </si>
  <si>
    <t>EPS Y MEDICINA PREPAGADA SURAMERICANA S.A.</t>
  </si>
  <si>
    <t>SALUD TOTAL ENTIDAD PROMOTORA DE SALUD DEL REGIMEN CONTRIBUTIVO Y DEL REGIMEN SUBSIDIADO S.A.</t>
  </si>
  <si>
    <t>Servicios de telefonía fija</t>
  </si>
  <si>
    <t>Energía</t>
  </si>
  <si>
    <t>CODENSA S. A. ESP</t>
  </si>
  <si>
    <t>Acueducto y alcantarillado</t>
  </si>
  <si>
    <t>EMPRESA DE ACUEDUCTO Y ALCANTARILLADO DE BOGOTA ESP</t>
  </si>
  <si>
    <t>Aseo</t>
  </si>
  <si>
    <t>PROMOAMBIENTAL DISTRITO S A S ESP</t>
  </si>
  <si>
    <t>Gas</t>
  </si>
  <si>
    <t>GAS NATURAL S A E S P</t>
  </si>
  <si>
    <t>Multas y sanciones</t>
  </si>
  <si>
    <t>DIRECCION DE IMPUESTOS Y ADUANAS NACIONALES - DIAN</t>
  </si>
  <si>
    <t>LP-005-FDLU-2018</t>
  </si>
  <si>
    <t>Realizar la administración, operación, mantenimiento preventivo y correctivo del parque automotor y maquinaria pesada de propiedad del Fondo de Desarrollo Local de Usme, incluido el suministro de repuestos, combustibles, lubricantes y llantas, además la expedición de certificados de revisión tecnicomecánica y de gases</t>
  </si>
  <si>
    <t>CD-148-FDLU-2018</t>
  </si>
  <si>
    <t>¿CELEBRAR UN CONTRATO DE ARRENDAMIENTO DE UN INMUEBLE PARA USO INSTITUCIONAL EXCLUSIVO DE LA ALCALDÍA LOCAL DE USME CON LOS FINES Y PROPÓSITOS DE LAS DEPENDENCIAS DE PLANEACIÓN (EQUIPO DE SUPERVISORES), CPL, ARCHIVO DE PARTICIPACIÓN Y EL EQUIPO DE LOCAL DE RIESGO</t>
  </si>
  <si>
    <t>SASI-002-FDLU-2018</t>
  </si>
  <si>
    <t>PRESTAR EL SERVICIO DE VIGILANCIA Y SEGURIDAD PRIVADA PARA LAS INSTA-LACIONES DEL FONDO DE DESARROLLO LOCAL DE USME¿</t>
  </si>
  <si>
    <t>MEGASEGURIDAD LA PROVEEDORA LTDA</t>
  </si>
  <si>
    <t xml:space="preserve"> ORDEN DE COMPRA 28506</t>
  </si>
  <si>
    <t>CONTRATAR LA PRESTACIÓN DEL SERVICIO DE ASEO Y CAFETERÍA PA-RA LAS DIFERENTES OFICINAS DE LA AL-CALDIA LOCAL DE USME Y LA JAL, INCLU-YENDO INSUMOS Y EQUIPOS PARA EL DESARROLLO DEL SERVICIO</t>
  </si>
  <si>
    <t>SERVIASEO S.A. SERVIASEO</t>
  </si>
  <si>
    <t>LP-032-FDLU-2018</t>
  </si>
  <si>
    <t>ADICION 1.  REALIZAR POR EL SISTEMA DE PRECIOS FIJOS, SIN FORMULA DE  REAJUSTE LA OBRA DE CONSTRUCCION DEL PARQUE VECINAL MIRAVALLE  I, II, Y III ETAPAS,  EL COTIJO, SAN JUAN BAUTISTA Y SAN LUIS  COD. 05-141 DE LA LOCALIDAD DE USME EN BOGOTA D C. CONTRATO # 296 DE 2018</t>
  </si>
  <si>
    <t>CONSORCIO PARQUES USME 2019</t>
  </si>
  <si>
    <t>CM-046-FDLU-2018</t>
  </si>
  <si>
    <t>ADICION 1.  REALIZAR LA INTERVENTORIA TECNICA ADMINISTRATIVA, FINANCIERA, SOCIAL, CONTABLE, AMBIENTAL Y JURIDICA AL CONTRATO QUE SE GENERE  DE LA LICITACION PUBLICA  FDLU-032-2018, CUYO CONTRATO ES nO. 303 DE 2018</t>
  </si>
  <si>
    <t>CONSORCIO INTERPARQUES DEL SUR 2018</t>
  </si>
  <si>
    <t>CM-028-FDLU-2017</t>
  </si>
  <si>
    <t>ADICIÓN Y PRORROGA No. 1. AL CONTRATO DE INTERVENTORÍA No. 280-FDLU-2017 QUE TIENE POR OBJETO ¿REALIZAR LA INTERVENTORÍA TÉCNICA, ADMINISTRATIVA, FINANCIERA, JURÍDICA, AMBIENTAL Y SOCIAL DEL PROYECTO CUYO OBJETO ES CONTRATAR POR EL SISTEMA DE PRECIOS UNITARIOS LA CONSTRUCCIÓN DE LA MALLA VIAL, ESPACIO PÚBLICO Y REDES FASE I LOCALIDAD DE USME, BOGOTÁ D.C.¿</t>
  </si>
  <si>
    <t>CONSORCIO INTERSAVIMAC USME</t>
  </si>
  <si>
    <t>Adición N1 y prorroga Nº1 al contrato Nº143 FDLU 2018 cuyo objeto es: ¿Realizar la administración, operación, mantenimiento preventivo y correctivo del parque automotor y maquinaria pesada de propiedad del Fondo de Desarrollo Local de Usme, incluido el suministro de repuestos, combustibles, lubricantes y llan-tas, además la expedición de certificados de revisión tecnicomecánica y de gases</t>
  </si>
  <si>
    <t>.P-036-FDLU-2018</t>
  </si>
  <si>
    <t>Adicionar y prorrogar el Contrato de Suministro No. 301 de 2018, cuyo objeto es realizar la fabricación, suministro e instalación del mobiliario para las instalaciones de la nueva sede de la Alcaldía Local de Usme de Bogotá Distrito Capital.</t>
  </si>
  <si>
    <t>UNION TEMPORAL LEGUIZAMON LIDER USME 2018</t>
  </si>
  <si>
    <t>CM-007-FDLU-2018</t>
  </si>
  <si>
    <t>Adición N1 y prorroga Nº1 al contrato Nº144 FDLU 2018 cuyo objeto es: ¿Realizar la interventoría técnica, administrativa,  financiera, jurídica y ambiental derivada del contrato cuyo objeto es: ¿Realizar la administración, operación, mantenimiento preventivo y correctivo del parque automotor y maquinaria pesada de propiedad del Fondo de Desarrollo Local de Usme, incluido el suministro de repuestos, combustibles, lubricantes y llantas, además la expedición de certificados de revisión tecnicomecánica y de gases</t>
  </si>
  <si>
    <t>CD-026-FDLU-2018</t>
  </si>
  <si>
    <t>ADICION NRO. 1 Y PRORROGA NRO. 1 AL CONTRATO DE PRESTACION DE SERVICIOS NRO. 026 FDLU-2018, cuyo objeto es : ¨BRINDAR APOYO RELACIONADO CON LOS PROCESOS DE ENTRADA Y SALIDA DE CORRESPONDENCIA DEL CDI EJECUTADO LOS PROCESOS ADMINISTRATIVOS PARA SU CONTROL Y VERIFICACION¨.</t>
  </si>
  <si>
    <t>ANGHY ALEXANDRA GARCIA ORTIZ</t>
  </si>
  <si>
    <t>CD-002-FDLU-2018</t>
  </si>
  <si>
    <t>ADICIÓN NRO. 1 Y PRÓRROGA NRO. 1 AL CONTRATO DE PRESTACIÓN DE SERVICIOS NRO. 002-FDLU-2018, cuyo objeto es: ¿PRESTAR LOS SERVICIOS PROFESIONALES PARA APOYAR AL DESPACHO Y AL AREA DE GESTIÓN DEL DESARROLLO LOCAL DE LA ALCALDÍA LOCAL DE USME EN LOS PROCEDIMIENTOS ADMINISTRATIVOS Y JURÍDICOS QUE ADELANTE EL FDLU, ASÍ COMO EN LOS PROCEDIMIENTOS JURÍDICOS DE LAS ETAPAS PRECONTRACTUALES, CONTRACTUALES Y POSTCONTRACTUALES DEL FDLU, CONCRETAMENTE EN LA ESTRUCTURACIÓN DE CONTRATOS DE COMODATO¨.</t>
  </si>
  <si>
    <t>JEISSON ARMANDO CUBILLOS MORA</t>
  </si>
  <si>
    <t>LP-033-FDLU-2018</t>
  </si>
  <si>
    <t>Adición No. 1 y Prorroga No. 2 al contrato que tiene por objeto: ¿REALIZAR LAS OBRAS Y ACTIVIDADES PARA LA CONSERVACION DE LAS VIAS URBANAS DE LA LOCALIDAD DE USME Y SU ESPACIO PUBLICO ASOCIADO.2018¿</t>
  </si>
  <si>
    <t>CONSORCIO  VIAS  USME</t>
  </si>
  <si>
    <t>SASI-041-FDLU-2018</t>
  </si>
  <si>
    <t>Adición No. 1 y Prórroga No. 1 al contrato de suministro cuyo objeto es : SUMINISTRO DE RECEBO TIPO B-200 Y EMULCION ASFAL-TICA TIPO CR-1 (IN SITU), PARA EL MANTENIMIENTO DE LA MALLA VIAL LOCAL DE LA LOCALIDAD DE USME DE LA CIUDAD DE BOGOTA D.C., A MONTO AGOTABLE 2018.</t>
  </si>
  <si>
    <t>CONSORCIO AGREASAFALTOS 2018</t>
  </si>
  <si>
    <t>CM-043-FDLU-2018</t>
  </si>
  <si>
    <t>Adición No. 1 y prorroga No. 1 al contrato de interventoria cuyo objeto es. "LA INTERVENTORIA TECNICA, ADMINISTRATIVA, FINANCIERA, SOCIAL, AMBIENTAL, LEGAL Y SST AL CONTRATO DE OBRA  QUE SE GENERE DE LA LICITACION PUBLICA CUYO OBJETO  ES CONTRATAR BAJO LA MODALIDAD DE PRECIOS UNITARIOS FIJOS, SIN FORMULA DE REAJUSTE Y SMONTO AGOTABLE LAS OBRAS Y ACTIVIDADES PARA LA CONSERVACION DE LAS VIAS URBANAS DE LA LOCALIDAD DE USME Y ESPACIO PUBLICO ASOCIADO2018".</t>
  </si>
  <si>
    <t>CONSORCIO JEMI</t>
  </si>
  <si>
    <t>CM-044-FDLU-2018</t>
  </si>
  <si>
    <t>Adición No, 1 y Prorroga No. 1 al  contrato de  Interventoría  cuyo objeto es¿REALIZAR LA INTERVENTORÍA TÉCNICA ADMINISTRATIVA, FINANCIERA, JURÍDICA, AMBIENTAL Y SOCIAL DEL PROYECTO, CUYO OBJETO ES ¿REALIZAR LAS ACTIVIDADES A MONTO AGOTABLE PARA LA CONSERVACIÓN DE LA MALLA VIAL RURAL LOCAL DE USME DE LA CIUDAD DE BOGOTÁ D.C2018.¿.</t>
  </si>
  <si>
    <t>SOLUCIONES PARA LA INGENIERIA S.A.S</t>
  </si>
  <si>
    <t>PAGO DE LOS COSTOS OPERATIVOS QUE SE CAUSEN EN EL DESARROLLO DEL CONVENIO  DE ASOCIACIÓN NO 4002 DE 2011, CELEBRADO ENTRE LOS FONDOS DE DESARROLLO LOCAL, SECRETARIA DISTRITAL DE INTEGRACIÓN SOCIAL Y LA CAJA DE COMPENSACIÓN FAMILIAR COMPENSAR, PROYECTO 1403, ¿ APOYO ECONÓMICO PARA UN ENVEJECIMIENTO DIGNO E INCLUYENTE¿ COMPONENTE SUBSIDIO TIPO C, VIGENCIA FEBRERO A DICIEMBRE 2019</t>
  </si>
  <si>
    <t>ENTREGA DE APOYO ECONÓMICO SUBSIDIO TIPO C MENSUAL A 3.107 PERSONAS MAYORES A TRAVÉS DEL CONVENIO MARCO  DE ASOCIACIÓN NO. 4002 DE 2011¿ VIGENCIA FEBRERO A DICIEMBRE DE 2019</t>
  </si>
  <si>
    <t>RESOLUCION</t>
  </si>
  <si>
    <t>SECRETARIA DISTRITAL DE AMBIENTE</t>
  </si>
  <si>
    <t>PAGO</t>
  </si>
  <si>
    <t>david  PAEZ CASAGUA</t>
  </si>
  <si>
    <t>MARY LUZ HILARIÓN GARZÓN</t>
  </si>
  <si>
    <t>ADICIÓN NRO. 1 Y PRÓRROGA NRO. 1 AL CONTRATO DE PRESTACIÓN DE SERVICIOS NRO. 244-FDLU-2019, cuyo objeto es: ¿PRESTAR LOS SERVICIOS PROFESIONALES, BRINDANDO APOYO EN EL IMPULSO DE LOS PROCESOS SOCIO ECONOMICOS Y DE EXTENSION AGROPECUARIA DE LA UNIDAD LOCAL DE ASISTENCIA TECNICA AGROPECUARIA Y AMBIENTAL ULATA DEL AREA DE GESTION DEL DESARROLLO LOCAL DE LA ALCALDIA LOCAL DE USME PARA EL CUMPLIMIENTO DE LA LEY 1876 DE 2017.¿</t>
  </si>
  <si>
    <t>ALEXANDER  AVILA AVILA</t>
  </si>
  <si>
    <t>ADICIÓN NRO. 1 Y PRÓRROGA NRO. 1 AL CONTRATO DE PRESTACIÓN DE SERVICIOS NRO. 278-FDLU-2019, cuyo objeto es: ¿PRESTAR LOS SERVICIOS PROFESIONALES PARA LA OPERACIÓN, PRESTACION, SEGUIMIENTO Y CUMPLIMIENTO DE LOS PROCEDIMIENTOS ADMINISTRATIVOS, OPERATIVOS Y PROGRAMATICOS DEL SERVICIO APOYO ECONOMICO TIPO C, QUE CONTRIBUYAN A LA GARANTIA DE LOS DERECHOS DE LA POBLACION MAYOR EN EL MARCO DE LA POLITICA PUBLICA SOCIAL PARA EL ENVEJECIMIENTO Y LA VEJEZ EN EL DISTRITO CAPITAL A CARGO DE LA ALCALDIA LOCAL.¿.</t>
  </si>
  <si>
    <t>ERIKA JOHANNA PEREZ RAMIREZ</t>
  </si>
  <si>
    <t>CONSTITUCION DE LA CAJA MENOR DEL FDL DE USME VIGENCIA 2019, SEGÚN RESOLUCION 005 DEL 14 DE FEBRERO DE 2019</t>
  </si>
  <si>
    <t>CAJA MENOR</t>
  </si>
  <si>
    <t>TOTALES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</si>
</sst>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quot;$&quot;\ #,##0"/>
    <numFmt numFmtId="165" formatCode="&quot;$&quot;\ #,##0.00"/>
    <numFmt numFmtId="166" formatCode="_(* #,##0.00_);_(* \(#,##0.00\);_(* &quot;-&quot;??_);_(@_)"/>
    <numFmt numFmtId="167" formatCode="_(* #,##0_);_(* \(#,##0\);_(* &quot;-&quot;??_);_(@_)"/>
    <numFmt numFmtId="168" formatCode="yyyy/mm/dd"/>
    <numFmt numFmtId="169" formatCode="_(* #,##0_);_(* \(#,##0\);_(* &quot;-&quot;_);_(@_)"/>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4"/>
      <name val="Times New Roman"/>
      <family val="1"/>
    </font>
    <font>
      <b/>
      <sz val="10"/>
      <name val="Times New Roman"/>
      <family val="1"/>
    </font>
    <font>
      <sz val="11"/>
      <name val="Times New Roman"/>
      <family val="1"/>
    </font>
    <font>
      <sz val="10"/>
      <name val="Times New Roman"/>
      <family val="1"/>
    </font>
    <font>
      <sz val="11"/>
      <name val="Arial Narrow"/>
      <family val="2"/>
    </font>
    <font>
      <b/>
      <sz val="12"/>
      <color rgb="FFFF0000"/>
      <name val="Times New Roman"/>
      <family val="1"/>
    </font>
    <font>
      <sz val="12"/>
      <name val="Times New Roman"/>
      <family val="1"/>
    </font>
    <font>
      <b/>
      <sz val="12"/>
      <name val="Times New Roman"/>
      <family val="1"/>
    </font>
    <font>
      <b/>
      <sz val="12"/>
      <name val="Arial Narrow"/>
      <family val="2"/>
    </font>
    <font>
      <sz val="10"/>
      <color theme="0"/>
      <name val="Arial Unicode MS"/>
      <family val="2"/>
    </font>
    <font>
      <b/>
      <sz val="8"/>
      <name val="Times New Roman"/>
      <family val="1"/>
    </font>
    <font>
      <sz val="11"/>
      <color theme="1"/>
      <name val="Arial Narrow"/>
      <family val="2"/>
    </font>
    <font>
      <sz val="10"/>
      <color theme="1"/>
      <name val="Arial Narrow"/>
      <family val="2"/>
    </font>
    <font>
      <b/>
      <sz val="10"/>
      <color theme="1"/>
      <name val="Times New Roman"/>
      <family val="1"/>
    </font>
    <font>
      <b/>
      <sz val="10"/>
      <color theme="0"/>
      <name val="Times New Roman"/>
      <family val="1"/>
    </font>
    <font>
      <sz val="11"/>
      <color theme="1"/>
      <name val="Times New Roman"/>
      <family val="1"/>
    </font>
    <font>
      <sz val="10"/>
      <color rgb="FF000000"/>
      <name val="Arial"/>
      <family val="2"/>
    </font>
    <font>
      <sz val="11"/>
      <color indexed="8"/>
      <name val="Times New Roman"/>
      <family val="1"/>
    </font>
    <font>
      <sz val="9"/>
      <name val="Times New Roman"/>
      <family val="1"/>
    </font>
    <font>
      <sz val="11"/>
      <color theme="0"/>
      <name val="Times New Roman"/>
      <family val="1"/>
    </font>
    <font>
      <sz val="11"/>
      <name val="Calibri"/>
      <family val="2"/>
      <scheme val="minor"/>
    </font>
    <font>
      <sz val="11"/>
      <color rgb="FFFF0000"/>
      <name val="Times New Roman"/>
      <family val="1"/>
    </font>
    <font>
      <sz val="10.3"/>
      <color rgb="FF0070C0"/>
      <name val="Arial Narrow"/>
      <family val="2"/>
    </font>
    <font>
      <b/>
      <sz val="11"/>
      <color theme="1"/>
      <name val="Times New Roman"/>
      <family val="1"/>
    </font>
    <font>
      <b/>
      <sz val="9"/>
      <color indexed="81"/>
      <name val="Tahoma"/>
      <family val="2"/>
    </font>
    <font>
      <sz val="9"/>
      <color indexed="81"/>
      <name val="Tahoma"/>
      <family val="2"/>
    </font>
  </fonts>
  <fills count="6">
    <fill>
      <patternFill patternType="none"/>
    </fill>
    <fill>
      <patternFill patternType="gray125"/>
    </fill>
    <fill>
      <patternFill patternType="solid">
        <fgColor theme="0"/>
        <bgColor indexed="64"/>
      </patternFill>
    </fill>
    <fill>
      <patternFill patternType="solid">
        <fgColor indexed="9"/>
      </patternFill>
    </fill>
    <fill>
      <patternFill patternType="solid">
        <fgColor rgb="FFFFFF00"/>
        <bgColor indexed="64"/>
      </patternFill>
    </fill>
    <fill>
      <patternFill patternType="solid">
        <fgColor theme="0" tint="-4.9989318521683403E-2"/>
        <bgColor indexed="64"/>
      </patternFill>
    </fill>
  </fills>
  <borders count="29">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auto="1"/>
      </top>
      <bottom style="thin">
        <color auto="1"/>
      </bottom>
      <diagonal/>
    </border>
    <border>
      <left/>
      <right style="medium">
        <color indexed="64"/>
      </right>
      <top style="thin">
        <color auto="1"/>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thin">
        <color theme="4" tint="0.39997558519241921"/>
      </bottom>
      <diagonal/>
    </border>
    <border>
      <left style="thin">
        <color auto="1"/>
      </left>
      <right style="thin">
        <color auto="1"/>
      </right>
      <top style="thin">
        <color auto="1"/>
      </top>
      <bottom/>
      <diagonal/>
    </border>
  </borders>
  <cellStyleXfs count="6">
    <xf numFmtId="0" fontId="0" fillId="0" borderId="0"/>
    <xf numFmtId="166" fontId="1" fillId="0" borderId="0" applyFont="0" applyFill="0" applyBorder="0" applyAlignment="0" applyProtection="0"/>
    <xf numFmtId="169"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21" fillId="0" borderId="0"/>
  </cellStyleXfs>
  <cellXfs count="211">
    <xf numFmtId="0" fontId="0" fillId="0" borderId="0" xfId="0"/>
    <xf numFmtId="0" fontId="0" fillId="0" borderId="0" xfId="0" applyProtection="1"/>
    <xf numFmtId="0" fontId="4" fillId="0" borderId="0" xfId="4" applyProtection="1"/>
    <xf numFmtId="0" fontId="0" fillId="2" borderId="1" xfId="0" applyFill="1" applyBorder="1" applyProtection="1"/>
    <xf numFmtId="0" fontId="0" fillId="2" borderId="0" xfId="0" applyFont="1" applyFill="1" applyBorder="1" applyProtection="1"/>
    <xf numFmtId="0" fontId="3" fillId="2" borderId="0" xfId="0" applyFont="1" applyFill="1" applyBorder="1" applyProtection="1"/>
    <xf numFmtId="0" fontId="3" fillId="2" borderId="0" xfId="0" applyFont="1" applyFill="1" applyBorder="1"/>
    <xf numFmtId="0" fontId="0" fillId="2" borderId="0" xfId="0" applyFill="1"/>
    <xf numFmtId="0" fontId="3" fillId="2" borderId="0" xfId="0" quotePrefix="1" applyFont="1" applyFill="1" applyBorder="1" applyProtection="1"/>
    <xf numFmtId="0" fontId="5" fillId="0" borderId="0" xfId="0" applyFont="1" applyFill="1" applyBorder="1" applyAlignment="1" applyProtection="1">
      <alignment horizontal="center" vertical="top" wrapText="1"/>
    </xf>
    <xf numFmtId="0" fontId="5" fillId="2" borderId="1" xfId="0" applyFont="1" applyFill="1" applyBorder="1" applyAlignment="1" applyProtection="1">
      <alignment horizontal="center" vertical="top" wrapText="1"/>
    </xf>
    <xf numFmtId="0" fontId="7" fillId="0" borderId="4" xfId="0" applyFont="1" applyFill="1" applyBorder="1" applyAlignment="1" applyProtection="1">
      <alignment horizontal="justify" vertical="top" wrapText="1"/>
      <protection locked="0"/>
    </xf>
    <xf numFmtId="0" fontId="8" fillId="0" borderId="0" xfId="0" applyFont="1" applyFill="1" applyBorder="1" applyAlignment="1" applyProtection="1">
      <alignment horizontal="justify" vertical="top" wrapText="1"/>
    </xf>
    <xf numFmtId="0" fontId="6" fillId="0" borderId="2" xfId="0" applyFont="1" applyFill="1" applyBorder="1" applyAlignment="1" applyProtection="1">
      <alignment horizontal="left" vertical="center" wrapText="1"/>
    </xf>
    <xf numFmtId="0" fontId="9" fillId="0" borderId="4" xfId="0" applyFont="1" applyFill="1" applyBorder="1" applyAlignment="1" applyProtection="1">
      <alignment horizontal="justify" vertical="top" wrapText="1"/>
      <protection locked="0"/>
    </xf>
    <xf numFmtId="0" fontId="10" fillId="0" borderId="0" xfId="0" applyFont="1" applyFill="1" applyBorder="1" applyAlignment="1" applyProtection="1">
      <alignment horizontal="center" vertical="top" wrapText="1"/>
    </xf>
    <xf numFmtId="3" fontId="6" fillId="0" borderId="0" xfId="0" applyNumberFormat="1" applyFont="1" applyFill="1" applyBorder="1" applyAlignment="1" applyProtection="1">
      <alignment horizontal="justify" vertical="top" wrapText="1"/>
    </xf>
    <xf numFmtId="164" fontId="11" fillId="0" borderId="6" xfId="0" applyNumberFormat="1" applyFont="1" applyFill="1" applyBorder="1" applyAlignment="1" applyProtection="1">
      <alignment horizontal="justify" vertical="top" wrapText="1"/>
      <protection locked="0"/>
    </xf>
    <xf numFmtId="0" fontId="8" fillId="0" borderId="0" xfId="0" applyFont="1" applyFill="1" applyAlignment="1" applyProtection="1">
      <alignment horizontal="justify" vertical="top" wrapText="1"/>
    </xf>
    <xf numFmtId="165" fontId="6" fillId="0" borderId="0" xfId="0" applyNumberFormat="1" applyFont="1" applyFill="1" applyBorder="1" applyAlignment="1" applyProtection="1">
      <alignment horizontal="justify" vertical="top" wrapText="1"/>
      <protection locked="0"/>
    </xf>
    <xf numFmtId="0" fontId="6" fillId="0" borderId="5" xfId="0" applyFont="1" applyFill="1" applyBorder="1" applyAlignment="1" applyProtection="1">
      <alignment horizontal="left" vertical="center" wrapText="1"/>
    </xf>
    <xf numFmtId="165" fontId="6" fillId="0" borderId="0" xfId="0" applyNumberFormat="1" applyFont="1" applyFill="1" applyBorder="1" applyAlignment="1" applyProtection="1">
      <alignment horizontal="justify" vertical="top" wrapText="1"/>
    </xf>
    <xf numFmtId="164" fontId="11" fillId="0" borderId="12" xfId="0" applyNumberFormat="1" applyFont="1" applyFill="1" applyBorder="1" applyAlignment="1" applyProtection="1">
      <alignment horizontal="justify" vertical="top" wrapText="1"/>
      <protection locked="0"/>
    </xf>
    <xf numFmtId="0" fontId="6" fillId="0" borderId="10" xfId="0" applyFont="1" applyFill="1" applyBorder="1" applyAlignment="1" applyProtection="1">
      <alignment horizontal="left" vertical="center" wrapText="1"/>
    </xf>
    <xf numFmtId="164" fontId="11" fillId="0" borderId="4" xfId="0" applyNumberFormat="1" applyFont="1" applyFill="1" applyBorder="1" applyAlignment="1" applyProtection="1">
      <alignment horizontal="justify" vertical="top" wrapText="1"/>
      <protection locked="0"/>
    </xf>
    <xf numFmtId="0" fontId="0" fillId="0" borderId="0" xfId="0" applyBorder="1" applyAlignment="1" applyProtection="1">
      <alignment vertical="center"/>
    </xf>
    <xf numFmtId="0" fontId="14" fillId="2" borderId="0" xfId="0" applyFont="1" applyFill="1" applyBorder="1" applyProtection="1"/>
    <xf numFmtId="0" fontId="12" fillId="0" borderId="0" xfId="0" applyFont="1" applyFill="1" applyBorder="1" applyAlignment="1" applyProtection="1">
      <alignment horizontal="center" vertical="center" wrapText="1"/>
      <protection locked="0"/>
    </xf>
    <xf numFmtId="10" fontId="15" fillId="0" borderId="23" xfId="0" applyNumberFormat="1" applyFont="1" applyFill="1" applyBorder="1" applyAlignment="1" applyProtection="1">
      <alignment vertical="center" textRotation="90" wrapText="1"/>
    </xf>
    <xf numFmtId="0" fontId="16" fillId="2" borderId="0"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3" fontId="6" fillId="0" borderId="1" xfId="0" applyNumberFormat="1" applyFont="1" applyFill="1" applyBorder="1" applyAlignment="1" applyProtection="1">
      <alignment horizontal="center" vertical="center"/>
    </xf>
    <xf numFmtId="0" fontId="6" fillId="0" borderId="25"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17" fillId="2" borderId="0" xfId="0" applyFont="1" applyFill="1" applyBorder="1" applyAlignment="1" applyProtection="1">
      <alignment vertical="center"/>
    </xf>
    <xf numFmtId="3" fontId="6" fillId="0" borderId="1" xfId="0" applyNumberFormat="1" applyFont="1" applyFill="1" applyBorder="1" applyAlignment="1" applyProtection="1">
      <alignment horizontal="center" vertical="center" wrapText="1"/>
    </xf>
    <xf numFmtId="3" fontId="6" fillId="2" borderId="1" xfId="0" applyNumberFormat="1"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textRotation="90" wrapText="1"/>
    </xf>
    <xf numFmtId="0" fontId="18"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17" fillId="0" borderId="1" xfId="0" applyFont="1" applyBorder="1" applyAlignment="1" applyProtection="1">
      <alignment horizontal="center" vertical="center"/>
      <protection locked="0"/>
    </xf>
    <xf numFmtId="1" fontId="20" fillId="0" borderId="1" xfId="0" applyNumberFormat="1" applyFont="1" applyBorder="1" applyAlignment="1" applyProtection="1">
      <alignment horizontal="center" vertical="center"/>
      <protection locked="0"/>
    </xf>
    <xf numFmtId="0" fontId="20" fillId="0" borderId="1" xfId="0" applyFont="1" applyBorder="1" applyAlignment="1" applyProtection="1">
      <alignment horizontal="left" vertical="center"/>
      <protection locked="0"/>
    </xf>
    <xf numFmtId="0" fontId="20" fillId="0" borderId="1" xfId="0" applyFont="1" applyBorder="1" applyAlignment="1" applyProtection="1">
      <alignment horizontal="left" vertical="center" wrapText="1"/>
      <protection locked="0"/>
    </xf>
    <xf numFmtId="0" fontId="20" fillId="0" borderId="1" xfId="0" applyFont="1" applyBorder="1" applyAlignment="1" applyProtection="1">
      <alignment horizontal="justify" vertical="center"/>
      <protection locked="0"/>
    </xf>
    <xf numFmtId="0" fontId="22" fillId="0" borderId="1" xfId="5" applyFont="1" applyFill="1" applyBorder="1" applyAlignment="1" applyProtection="1">
      <alignment horizontal="left" vertical="center" wrapText="1"/>
      <protection locked="0"/>
    </xf>
    <xf numFmtId="0" fontId="20" fillId="0" borderId="1" xfId="0" applyNumberFormat="1" applyFont="1" applyBorder="1" applyAlignment="1" applyProtection="1">
      <alignment horizontal="center" vertical="center"/>
      <protection locked="0"/>
    </xf>
    <xf numFmtId="0" fontId="20" fillId="0" borderId="1" xfId="0" applyNumberFormat="1" applyFont="1" applyBorder="1" applyAlignment="1" applyProtection="1">
      <alignment horizontal="justify" vertical="center" wrapText="1"/>
    </xf>
    <xf numFmtId="0" fontId="23"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0" fillId="0" borderId="1" xfId="0" applyFont="1" applyBorder="1" applyProtection="1">
      <protection locked="0"/>
    </xf>
    <xf numFmtId="3" fontId="20" fillId="0" borderId="1" xfId="0" applyNumberFormat="1" applyFont="1" applyBorder="1" applyAlignment="1" applyProtection="1">
      <alignment horizontal="right" vertical="center"/>
      <protection locked="0"/>
    </xf>
    <xf numFmtId="3" fontId="22" fillId="0" borderId="1" xfId="1" applyNumberFormat="1" applyFont="1" applyFill="1" applyBorder="1" applyAlignment="1" applyProtection="1">
      <alignment horizontal="center" vertical="center" wrapText="1"/>
      <protection locked="0"/>
    </xf>
    <xf numFmtId="3" fontId="22" fillId="0" borderId="1" xfId="1" applyNumberFormat="1" applyFont="1" applyFill="1" applyBorder="1" applyAlignment="1" applyProtection="1">
      <alignment horizontal="right" vertical="center" wrapText="1"/>
      <protection locked="0"/>
    </xf>
    <xf numFmtId="167" fontId="22" fillId="0" borderId="1" xfId="1" applyNumberFormat="1" applyFont="1" applyFill="1" applyBorder="1" applyAlignment="1" applyProtection="1">
      <alignment horizontal="center" vertical="center" wrapText="1"/>
      <protection locked="0"/>
    </xf>
    <xf numFmtId="167" fontId="22" fillId="0" borderId="1" xfId="1" applyNumberFormat="1" applyFont="1" applyFill="1" applyBorder="1" applyAlignment="1" applyProtection="1">
      <alignment horizontal="right" vertical="center" wrapText="1"/>
    </xf>
    <xf numFmtId="167" fontId="7" fillId="0" borderId="1" xfId="0" applyNumberFormat="1" applyFont="1" applyFill="1" applyBorder="1" applyAlignment="1" applyProtection="1">
      <alignment vertical="center"/>
      <protection locked="0"/>
    </xf>
    <xf numFmtId="14" fontId="20" fillId="0" borderId="1" xfId="0" applyNumberFormat="1" applyFont="1" applyBorder="1" applyAlignment="1" applyProtection="1">
      <alignment horizontal="center" vertical="center"/>
      <protection locked="0"/>
    </xf>
    <xf numFmtId="1" fontId="20" fillId="0" borderId="23" xfId="0" applyNumberFormat="1" applyFont="1" applyBorder="1" applyAlignment="1" applyProtection="1">
      <alignment horizontal="center" vertical="center"/>
      <protection locked="0"/>
    </xf>
    <xf numFmtId="0" fontId="6" fillId="0" borderId="1" xfId="0" applyFont="1" applyFill="1" applyBorder="1" applyAlignment="1" applyProtection="1">
      <alignment horizontal="center" vertical="center" textRotation="90" wrapText="1"/>
      <protection locked="0"/>
    </xf>
    <xf numFmtId="9" fontId="20" fillId="0" borderId="1" xfId="3" applyFont="1" applyBorder="1" applyAlignment="1" applyProtection="1">
      <alignment horizontal="center" vertical="center"/>
    </xf>
    <xf numFmtId="167" fontId="20" fillId="0" borderId="0" xfId="0" applyNumberFormat="1" applyFont="1" applyFill="1" applyBorder="1" applyAlignment="1" applyProtection="1">
      <alignment horizontal="center" vertical="center"/>
    </xf>
    <xf numFmtId="0" fontId="24" fillId="0" borderId="0" xfId="0" applyFont="1" applyFill="1" applyBorder="1" applyProtection="1"/>
    <xf numFmtId="0" fontId="24" fillId="2" borderId="0" xfId="0" applyFont="1" applyFill="1" applyBorder="1" applyProtection="1"/>
    <xf numFmtId="0" fontId="3" fillId="0" borderId="0" xfId="0" applyFont="1" applyFill="1" applyBorder="1"/>
    <xf numFmtId="14" fontId="20" fillId="2" borderId="1" xfId="0" applyNumberFormat="1" applyFont="1" applyFill="1" applyBorder="1" applyAlignment="1" applyProtection="1">
      <alignment horizontal="center" vertical="center"/>
      <protection locked="0"/>
    </xf>
    <xf numFmtId="0" fontId="0" fillId="3" borderId="26" xfId="0" applyFill="1" applyBorder="1" applyAlignment="1" applyProtection="1">
      <alignment vertical="center"/>
      <protection locked="0"/>
    </xf>
    <xf numFmtId="168" fontId="0" fillId="0" borderId="26" xfId="0" applyNumberFormat="1" applyFill="1" applyBorder="1" applyAlignment="1" applyProtection="1">
      <alignment vertical="center"/>
      <protection locked="0"/>
    </xf>
    <xf numFmtId="169" fontId="25" fillId="0" borderId="0" xfId="2" applyFont="1"/>
    <xf numFmtId="3" fontId="20" fillId="0" borderId="1" xfId="0" applyNumberFormat="1" applyFont="1" applyBorder="1" applyAlignment="1" applyProtection="1">
      <alignment horizontal="center" vertical="center"/>
      <protection locked="0"/>
    </xf>
    <xf numFmtId="169" fontId="0" fillId="2" borderId="0" xfId="2" applyFont="1" applyFill="1"/>
    <xf numFmtId="169" fontId="0" fillId="0" borderId="0" xfId="2" applyFont="1"/>
    <xf numFmtId="0" fontId="20" fillId="0" borderId="1" xfId="0" applyFont="1" applyBorder="1" applyAlignment="1" applyProtection="1">
      <alignment wrapText="1"/>
      <protection locked="0"/>
    </xf>
    <xf numFmtId="0" fontId="20" fillId="0" borderId="1" xfId="0" applyFont="1" applyBorder="1" applyAlignment="1" applyProtection="1">
      <alignment horizontal="justify" vertical="center" wrapText="1"/>
      <protection locked="0"/>
    </xf>
    <xf numFmtId="3" fontId="20" fillId="2" borderId="1" xfId="0" applyNumberFormat="1" applyFont="1" applyFill="1" applyBorder="1" applyAlignment="1" applyProtection="1">
      <alignment horizontal="right" vertical="center"/>
      <protection locked="0"/>
    </xf>
    <xf numFmtId="0" fontId="7" fillId="0" borderId="1" xfId="0" applyFont="1" applyBorder="1" applyAlignment="1" applyProtection="1">
      <alignment horizontal="justify" vertical="center" wrapText="1"/>
      <protection locked="0"/>
    </xf>
    <xf numFmtId="0" fontId="26" fillId="0" borderId="1" xfId="0" applyFont="1" applyBorder="1" applyProtection="1">
      <protection locked="0"/>
    </xf>
    <xf numFmtId="167" fontId="22" fillId="2" borderId="1" xfId="1" applyNumberFormat="1" applyFont="1" applyFill="1" applyBorder="1" applyAlignment="1" applyProtection="1">
      <alignment horizontal="right" vertical="center" wrapText="1"/>
    </xf>
    <xf numFmtId="167" fontId="7" fillId="2" borderId="1" xfId="0" applyNumberFormat="1" applyFont="1" applyFill="1" applyBorder="1" applyAlignment="1" applyProtection="1">
      <alignment vertical="center"/>
      <protection locked="0"/>
    </xf>
    <xf numFmtId="0" fontId="0" fillId="3" borderId="0" xfId="0" applyFill="1" applyBorder="1" applyAlignment="1" applyProtection="1">
      <alignment vertical="center"/>
      <protection locked="0"/>
    </xf>
    <xf numFmtId="169" fontId="0" fillId="0" borderId="0" xfId="2" applyFont="1" applyProtection="1">
      <protection locked="0"/>
    </xf>
    <xf numFmtId="0" fontId="20" fillId="2" borderId="1" xfId="0" applyFont="1" applyFill="1" applyBorder="1" applyAlignment="1" applyProtection="1">
      <alignment horizontal="left" vertical="center" wrapText="1"/>
      <protection locked="0"/>
    </xf>
    <xf numFmtId="0" fontId="0" fillId="0" borderId="0" xfId="0" applyProtection="1">
      <protection locked="0"/>
    </xf>
    <xf numFmtId="0" fontId="26" fillId="0" borderId="1" xfId="0" applyNumberFormat="1" applyFont="1" applyBorder="1" applyAlignment="1" applyProtection="1">
      <alignment horizontal="center" vertical="center"/>
      <protection locked="0"/>
    </xf>
    <xf numFmtId="0" fontId="0" fillId="0" borderId="1" xfId="0" applyFont="1" applyBorder="1" applyProtection="1">
      <protection locked="0"/>
    </xf>
    <xf numFmtId="167" fontId="22" fillId="4" borderId="1" xfId="1" applyNumberFormat="1" applyFont="1" applyFill="1" applyBorder="1" applyAlignment="1" applyProtection="1">
      <alignment horizontal="right" vertical="center" wrapText="1"/>
    </xf>
    <xf numFmtId="167" fontId="7" fillId="4" borderId="1" xfId="0" applyNumberFormat="1" applyFont="1" applyFill="1" applyBorder="1" applyAlignment="1" applyProtection="1">
      <alignment vertical="center"/>
      <protection locked="0"/>
    </xf>
    <xf numFmtId="0" fontId="27" fillId="2" borderId="1" xfId="0" applyFont="1" applyFill="1" applyBorder="1" applyAlignment="1" applyProtection="1">
      <alignment horizontal="center" vertical="center" wrapText="1"/>
      <protection locked="0"/>
    </xf>
    <xf numFmtId="167" fontId="7" fillId="2" borderId="1" xfId="1" applyNumberFormat="1" applyFont="1" applyFill="1" applyBorder="1" applyAlignment="1" applyProtection="1">
      <alignment horizontal="right" vertical="center" wrapText="1"/>
    </xf>
    <xf numFmtId="0" fontId="0" fillId="0" borderId="26" xfId="0" applyFill="1" applyBorder="1" applyAlignment="1" applyProtection="1">
      <alignment vertical="center"/>
      <protection locked="0"/>
    </xf>
    <xf numFmtId="169" fontId="0" fillId="2" borderId="0" xfId="2" applyFont="1" applyFill="1" applyProtection="1">
      <protection locked="0"/>
    </xf>
    <xf numFmtId="1" fontId="20" fillId="2" borderId="1" xfId="0" applyNumberFormat="1" applyFont="1" applyFill="1" applyBorder="1" applyAlignment="1" applyProtection="1">
      <alignment horizontal="center" vertical="center"/>
      <protection locked="0"/>
    </xf>
    <xf numFmtId="0" fontId="22" fillId="2" borderId="1" xfId="5" applyFont="1" applyFill="1" applyBorder="1" applyAlignment="1" applyProtection="1">
      <alignment horizontal="left" vertical="center" wrapText="1"/>
      <protection locked="0"/>
    </xf>
    <xf numFmtId="0" fontId="0" fillId="0" borderId="1" xfId="0" applyBorder="1" applyAlignment="1" applyProtection="1">
      <alignment wrapText="1"/>
      <protection locked="0"/>
    </xf>
    <xf numFmtId="0" fontId="2" fillId="0" borderId="27" xfId="0" applyFont="1" applyBorder="1" applyProtection="1">
      <protection locked="0"/>
    </xf>
    <xf numFmtId="3" fontId="0" fillId="0" borderId="1" xfId="0" applyNumberFormat="1" applyBorder="1" applyProtection="1">
      <protection locked="0"/>
    </xf>
    <xf numFmtId="167" fontId="7" fillId="0" borderId="1" xfId="0" applyNumberFormat="1" applyFont="1" applyBorder="1" applyAlignment="1" applyProtection="1">
      <alignment vertical="center"/>
      <protection locked="0"/>
    </xf>
    <xf numFmtId="0" fontId="0" fillId="0" borderId="0" xfId="0" applyAlignment="1" applyProtection="1">
      <alignment horizontal="left"/>
      <protection locked="0"/>
    </xf>
    <xf numFmtId="169" fontId="0" fillId="0" borderId="1" xfId="2" applyFont="1" applyBorder="1" applyProtection="1">
      <protection locked="0"/>
    </xf>
    <xf numFmtId="3" fontId="22" fillId="0" borderId="1" xfId="1" applyNumberFormat="1" applyFont="1" applyBorder="1" applyAlignment="1" applyProtection="1">
      <alignment horizontal="right" vertical="center" wrapText="1"/>
      <protection locked="0"/>
    </xf>
    <xf numFmtId="14" fontId="20" fillId="0" borderId="28" xfId="0" applyNumberFormat="1" applyFont="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20" fillId="2" borderId="1" xfId="0" applyFont="1" applyFill="1" applyBorder="1" applyAlignment="1" applyProtection="1">
      <alignment horizontal="left" vertical="center"/>
      <protection locked="0"/>
    </xf>
    <xf numFmtId="0" fontId="7" fillId="2" borderId="1" xfId="0" applyFont="1" applyFill="1" applyBorder="1" applyAlignment="1" applyProtection="1">
      <alignment horizontal="justify" vertical="center" wrapText="1"/>
      <protection locked="0"/>
    </xf>
    <xf numFmtId="0" fontId="20" fillId="2" borderId="1" xfId="0" applyFont="1" applyFill="1" applyBorder="1" applyAlignment="1" applyProtection="1">
      <alignment horizontal="justify" vertical="center"/>
      <protection locked="0"/>
    </xf>
    <xf numFmtId="0" fontId="20" fillId="2" borderId="1" xfId="0" applyNumberFormat="1" applyFont="1" applyFill="1" applyBorder="1" applyAlignment="1" applyProtection="1">
      <alignment horizontal="center" vertical="center"/>
      <protection locked="0"/>
    </xf>
    <xf numFmtId="0" fontId="20" fillId="2" borderId="1" xfId="0" applyNumberFormat="1" applyFont="1" applyFill="1" applyBorder="1" applyAlignment="1" applyProtection="1">
      <alignment horizontal="justify" vertical="center" wrapText="1"/>
    </xf>
    <xf numFmtId="0" fontId="23"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wrapText="1"/>
      <protection locked="0"/>
    </xf>
    <xf numFmtId="0" fontId="25" fillId="2" borderId="25" xfId="0" applyFont="1" applyFill="1" applyBorder="1" applyProtection="1">
      <protection locked="0"/>
    </xf>
    <xf numFmtId="3" fontId="22" fillId="2" borderId="1" xfId="1" applyNumberFormat="1" applyFont="1" applyFill="1" applyBorder="1" applyAlignment="1" applyProtection="1">
      <alignment horizontal="center" vertical="center" wrapText="1"/>
      <protection locked="0"/>
    </xf>
    <xf numFmtId="3" fontId="22" fillId="2" borderId="1" xfId="1" applyNumberFormat="1" applyFont="1" applyFill="1" applyBorder="1" applyAlignment="1" applyProtection="1">
      <alignment horizontal="right" vertical="center" wrapText="1"/>
      <protection locked="0"/>
    </xf>
    <xf numFmtId="167" fontId="22" fillId="2" borderId="1" xfId="1" applyNumberFormat="1" applyFont="1" applyFill="1" applyBorder="1" applyAlignment="1" applyProtection="1">
      <alignment horizontal="center" vertical="center" wrapText="1"/>
      <protection locked="0"/>
    </xf>
    <xf numFmtId="14" fontId="20" fillId="2" borderId="25" xfId="0" applyNumberFormat="1" applyFont="1" applyFill="1" applyBorder="1" applyAlignment="1" applyProtection="1">
      <alignment horizontal="center" vertical="center"/>
      <protection locked="0"/>
    </xf>
    <xf numFmtId="0" fontId="0" fillId="2" borderId="1" xfId="0" applyFill="1" applyBorder="1"/>
    <xf numFmtId="0" fontId="20" fillId="2" borderId="24"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textRotation="90" wrapText="1"/>
      <protection locked="0"/>
    </xf>
    <xf numFmtId="9" fontId="20" fillId="2" borderId="1" xfId="3" applyFont="1" applyFill="1" applyBorder="1" applyAlignment="1" applyProtection="1">
      <alignment horizontal="center" vertical="center"/>
    </xf>
    <xf numFmtId="167" fontId="20" fillId="2" borderId="0" xfId="0" applyNumberFormat="1" applyFont="1" applyFill="1" applyBorder="1" applyAlignment="1" applyProtection="1">
      <alignment horizontal="center" vertical="center"/>
    </xf>
    <xf numFmtId="0" fontId="0" fillId="4" borderId="0" xfId="0" applyFill="1"/>
    <xf numFmtId="0" fontId="20" fillId="2" borderId="1" xfId="0" applyFont="1" applyFill="1" applyBorder="1" applyAlignment="1" applyProtection="1">
      <alignment horizontal="justify" vertical="center" wrapText="1"/>
      <protection locked="0"/>
    </xf>
    <xf numFmtId="0" fontId="0" fillId="2" borderId="0" xfId="0" applyFill="1" applyProtection="1">
      <protection locked="0"/>
    </xf>
    <xf numFmtId="1" fontId="20" fillId="2" borderId="24" xfId="0" applyNumberFormat="1" applyFont="1" applyFill="1" applyBorder="1" applyAlignment="1" applyProtection="1">
      <alignment horizontal="center" vertical="center"/>
      <protection locked="0"/>
    </xf>
    <xf numFmtId="0" fontId="20" fillId="2" borderId="25" xfId="0" applyFont="1" applyFill="1" applyBorder="1" applyProtection="1">
      <protection locked="0"/>
    </xf>
    <xf numFmtId="169" fontId="0" fillId="2" borderId="1" xfId="2" applyFont="1" applyFill="1" applyBorder="1" applyProtection="1">
      <protection locked="0"/>
    </xf>
    <xf numFmtId="14" fontId="20" fillId="2" borderId="24" xfId="0" applyNumberFormat="1" applyFont="1" applyFill="1" applyBorder="1" applyAlignment="1" applyProtection="1">
      <alignment horizontal="center" vertical="center"/>
      <protection locked="0"/>
    </xf>
    <xf numFmtId="14" fontId="20" fillId="0" borderId="25" xfId="0" applyNumberFormat="1" applyFont="1" applyBorder="1" applyAlignment="1" applyProtection="1">
      <alignment horizontal="center" vertical="center"/>
      <protection locked="0"/>
    </xf>
    <xf numFmtId="1" fontId="20" fillId="0" borderId="24" xfId="0" applyNumberFormat="1" applyFont="1" applyBorder="1" applyAlignment="1" applyProtection="1">
      <alignment horizontal="center" vertical="center"/>
      <protection locked="0"/>
    </xf>
    <xf numFmtId="3" fontId="20" fillId="2" borderId="1" xfId="0" applyNumberFormat="1" applyFont="1" applyFill="1" applyBorder="1" applyAlignment="1" applyProtection="1">
      <alignment horizontal="center" vertical="center"/>
      <protection locked="0"/>
    </xf>
    <xf numFmtId="0" fontId="7" fillId="2" borderId="25" xfId="0" applyFont="1" applyFill="1" applyBorder="1" applyProtection="1">
      <protection locked="0"/>
    </xf>
    <xf numFmtId="167" fontId="20" fillId="4" borderId="0" xfId="0" applyNumberFormat="1" applyFont="1" applyFill="1" applyBorder="1" applyAlignment="1" applyProtection="1">
      <alignment horizontal="center" vertical="center"/>
    </xf>
    <xf numFmtId="0" fontId="24" fillId="4" borderId="0" xfId="0" applyFont="1" applyFill="1" applyBorder="1" applyProtection="1"/>
    <xf numFmtId="0" fontId="3" fillId="4" borderId="0" xfId="0" applyFont="1" applyFill="1" applyBorder="1"/>
    <xf numFmtId="0" fontId="20" fillId="2" borderId="1" xfId="0" applyFont="1" applyFill="1" applyBorder="1" applyProtection="1">
      <protection locked="0"/>
    </xf>
    <xf numFmtId="0" fontId="20" fillId="0" borderId="28" xfId="0" applyFont="1" applyBorder="1" applyProtection="1">
      <protection locked="0"/>
    </xf>
    <xf numFmtId="0" fontId="0" fillId="0" borderId="1" xfId="0" applyBorder="1"/>
    <xf numFmtId="169" fontId="0" fillId="0" borderId="1" xfId="2" applyFont="1" applyBorder="1"/>
    <xf numFmtId="167" fontId="7" fillId="0" borderId="24" xfId="0" applyNumberFormat="1" applyFont="1" applyFill="1" applyBorder="1" applyAlignment="1" applyProtection="1">
      <alignment vertical="center"/>
      <protection locked="0"/>
    </xf>
    <xf numFmtId="0" fontId="17" fillId="0" borderId="1" xfId="0" applyFont="1" applyBorder="1" applyAlignment="1" applyProtection="1">
      <alignment horizontal="center" vertical="center" wrapText="1"/>
      <protection locked="0"/>
    </xf>
    <xf numFmtId="0" fontId="25" fillId="0" borderId="0" xfId="0" applyFont="1"/>
    <xf numFmtId="14" fontId="25" fillId="0" borderId="0" xfId="0" applyNumberFormat="1" applyFont="1"/>
    <xf numFmtId="0" fontId="28" fillId="5" borderId="1" xfId="0" applyFont="1" applyFill="1" applyBorder="1" applyAlignment="1" applyProtection="1">
      <alignment vertical="center"/>
    </xf>
    <xf numFmtId="0" fontId="28" fillId="5" borderId="1" xfId="0" applyFont="1" applyFill="1" applyBorder="1" applyProtection="1"/>
    <xf numFmtId="0" fontId="20" fillId="5" borderId="1" xfId="0" applyFont="1" applyFill="1" applyBorder="1" applyAlignment="1" applyProtection="1">
      <alignment horizontal="left" vertical="center"/>
    </xf>
    <xf numFmtId="0" fontId="8" fillId="5" borderId="1" xfId="0" applyFont="1" applyFill="1" applyBorder="1" applyAlignment="1" applyProtection="1">
      <alignment vertical="center"/>
    </xf>
    <xf numFmtId="0" fontId="20" fillId="5" borderId="1" xfId="0" applyFont="1" applyFill="1" applyBorder="1" applyAlignment="1" applyProtection="1">
      <alignment wrapText="1"/>
    </xf>
    <xf numFmtId="0" fontId="20" fillId="5" borderId="1" xfId="0" applyFont="1" applyFill="1" applyBorder="1" applyProtection="1"/>
    <xf numFmtId="0" fontId="20" fillId="5" borderId="1" xfId="0" applyFont="1" applyFill="1" applyBorder="1" applyAlignment="1" applyProtection="1">
      <alignment horizontal="center" vertical="center"/>
    </xf>
    <xf numFmtId="0" fontId="20" fillId="5" borderId="1" xfId="0" applyFont="1" applyFill="1" applyBorder="1" applyAlignment="1" applyProtection="1">
      <alignment horizontal="justify" vertical="top" wrapText="1"/>
    </xf>
    <xf numFmtId="3" fontId="28" fillId="5" borderId="1" xfId="0" applyNumberFormat="1" applyFont="1" applyFill="1" applyBorder="1" applyAlignment="1" applyProtection="1">
      <alignment vertical="center"/>
      <protection locked="0"/>
    </xf>
    <xf numFmtId="0" fontId="20" fillId="5" borderId="28" xfId="0" applyFont="1" applyFill="1" applyBorder="1" applyProtection="1"/>
    <xf numFmtId="0" fontId="20" fillId="0" borderId="0" xfId="0" applyFont="1" applyFill="1" applyBorder="1" applyProtection="1"/>
    <xf numFmtId="0" fontId="3" fillId="0" borderId="0" xfId="0" applyFont="1" applyFill="1" applyBorder="1" applyProtection="1"/>
    <xf numFmtId="0" fontId="0" fillId="2" borderId="0" xfId="0" applyFill="1" applyBorder="1"/>
    <xf numFmtId="0" fontId="0" fillId="0" borderId="0" xfId="0" applyBorder="1"/>
    <xf numFmtId="167" fontId="22" fillId="0" borderId="0" xfId="1" applyNumberFormat="1" applyFont="1" applyFill="1" applyBorder="1" applyAlignment="1" applyProtection="1">
      <alignment horizontal="right" vertical="center" wrapText="1"/>
    </xf>
    <xf numFmtId="169" fontId="0" fillId="0" borderId="0" xfId="0" applyNumberFormat="1"/>
    <xf numFmtId="0" fontId="0" fillId="2" borderId="23" xfId="0" applyFill="1" applyBorder="1"/>
    <xf numFmtId="0" fontId="6" fillId="0" borderId="25"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0"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4" fillId="0" borderId="18" xfId="4" applyFill="1" applyBorder="1" applyAlignment="1" applyProtection="1">
      <alignment horizontal="center" vertical="top" wrapText="1"/>
      <protection locked="0"/>
    </xf>
    <xf numFmtId="0" fontId="13" fillId="0" borderId="18" xfId="0" applyFont="1" applyFill="1" applyBorder="1" applyAlignment="1" applyProtection="1">
      <alignment horizontal="center" vertical="top" wrapText="1"/>
      <protection locked="0"/>
    </xf>
    <xf numFmtId="0" fontId="13" fillId="2" borderId="1" xfId="0" applyFont="1" applyFill="1" applyBorder="1" applyAlignment="1" applyProtection="1">
      <alignment horizontal="center" vertical="top" wrapText="1"/>
      <protection locked="0"/>
    </xf>
    <xf numFmtId="0" fontId="13" fillId="0" borderId="19" xfId="0" applyFont="1" applyFill="1" applyBorder="1" applyAlignment="1" applyProtection="1">
      <alignment horizontal="center" vertical="top" wrapText="1"/>
      <protection locked="0"/>
    </xf>
    <xf numFmtId="0" fontId="6" fillId="0" borderId="7"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wrapText="1"/>
    </xf>
    <xf numFmtId="0" fontId="6" fillId="0" borderId="22"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8" fillId="0" borderId="0" xfId="0" applyFont="1" applyFill="1" applyBorder="1" applyAlignment="1" applyProtection="1">
      <alignment horizontal="justify" vertical="top" wrapText="1"/>
    </xf>
    <xf numFmtId="0" fontId="6" fillId="0" borderId="5" xfId="0" applyFont="1" applyFill="1" applyBorder="1" applyAlignment="1" applyProtection="1">
      <alignment horizontal="left" vertical="top" wrapText="1"/>
    </xf>
    <xf numFmtId="0" fontId="6" fillId="0" borderId="6" xfId="0" applyFont="1" applyFill="1" applyBorder="1" applyAlignment="1" applyProtection="1">
      <alignment horizontal="left" vertical="top" wrapText="1"/>
    </xf>
    <xf numFmtId="0" fontId="13" fillId="0" borderId="15" xfId="0" applyFont="1" applyFill="1" applyBorder="1" applyAlignment="1" applyProtection="1">
      <alignment horizontal="center" vertical="top" wrapText="1"/>
      <protection locked="0"/>
    </xf>
    <xf numFmtId="0" fontId="13" fillId="0" borderId="16" xfId="0" applyFont="1" applyFill="1" applyBorder="1" applyAlignment="1" applyProtection="1">
      <alignment horizontal="center" vertical="top" wrapText="1"/>
      <protection locked="0"/>
    </xf>
    <xf numFmtId="0" fontId="6" fillId="0" borderId="7" xfId="0" applyFont="1" applyFill="1" applyBorder="1" applyAlignment="1" applyProtection="1">
      <alignment horizontal="justify" vertical="top" wrapText="1"/>
    </xf>
    <xf numFmtId="0" fontId="6" fillId="0" borderId="8" xfId="0" applyFont="1" applyFill="1" applyBorder="1" applyAlignment="1" applyProtection="1">
      <alignment horizontal="justify" vertical="top" wrapText="1"/>
    </xf>
    <xf numFmtId="0" fontId="6" fillId="0" borderId="0" xfId="0" applyFont="1" applyFill="1" applyBorder="1" applyAlignment="1" applyProtection="1">
      <alignment horizontal="justify" vertical="top" wrapText="1"/>
    </xf>
    <xf numFmtId="0" fontId="6" fillId="0" borderId="5"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6" fillId="0" borderId="17" xfId="0" applyFont="1" applyFill="1" applyBorder="1" applyAlignment="1" applyProtection="1">
      <alignment horizontal="justify" vertical="top" wrapText="1"/>
    </xf>
    <xf numFmtId="0" fontId="6" fillId="0" borderId="18" xfId="0" applyFont="1" applyFill="1" applyBorder="1" applyAlignment="1" applyProtection="1">
      <alignment horizontal="justify" vertical="top" wrapText="1"/>
    </xf>
    <xf numFmtId="0" fontId="6" fillId="0" borderId="0" xfId="0" applyFont="1" applyFill="1" applyBorder="1" applyAlignment="1" applyProtection="1">
      <alignment horizontal="right" vertical="center" wrapText="1"/>
    </xf>
    <xf numFmtId="0" fontId="6" fillId="0" borderId="5" xfId="0" applyFont="1" applyFill="1" applyBorder="1" applyAlignment="1" applyProtection="1">
      <alignment horizontal="justify" vertical="top" wrapText="1"/>
    </xf>
    <xf numFmtId="0" fontId="6" fillId="0" borderId="1" xfId="0" applyFont="1" applyFill="1" applyBorder="1" applyAlignment="1" applyProtection="1">
      <alignment horizontal="justify" vertical="top" wrapText="1"/>
    </xf>
    <xf numFmtId="165" fontId="6" fillId="0" borderId="0" xfId="0" applyNumberFormat="1" applyFont="1" applyFill="1" applyBorder="1" applyAlignment="1" applyProtection="1">
      <alignment horizontal="justify" vertical="top" wrapText="1"/>
    </xf>
    <xf numFmtId="0" fontId="6" fillId="0" borderId="2"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xf>
    <xf numFmtId="0" fontId="12" fillId="0" borderId="7" xfId="0" applyFont="1" applyFill="1" applyBorder="1" applyAlignment="1" applyProtection="1">
      <alignment horizontal="center" vertical="top" wrapText="1"/>
      <protection locked="0"/>
    </xf>
    <xf numFmtId="0" fontId="12" fillId="0" borderId="8" xfId="0" applyFont="1" applyFill="1" applyBorder="1" applyAlignment="1" applyProtection="1">
      <alignment horizontal="center" vertical="top" wrapText="1"/>
      <protection locked="0"/>
    </xf>
    <xf numFmtId="0" fontId="12" fillId="2" borderId="1" xfId="0" applyFont="1" applyFill="1" applyBorder="1" applyAlignment="1" applyProtection="1">
      <alignment horizontal="center" vertical="top" wrapText="1"/>
      <protection locked="0"/>
    </xf>
    <xf numFmtId="0" fontId="12" fillId="0" borderId="9" xfId="0" applyFont="1" applyFill="1" applyBorder="1" applyAlignment="1" applyProtection="1">
      <alignment horizontal="center" vertical="top" wrapText="1"/>
      <protection locked="0"/>
    </xf>
    <xf numFmtId="0" fontId="6" fillId="0" borderId="10" xfId="0" applyFont="1" applyFill="1" applyBorder="1" applyAlignment="1" applyProtection="1">
      <alignment horizontal="justify" vertical="top" wrapText="1"/>
    </xf>
    <xf numFmtId="0" fontId="6" fillId="0" borderId="11" xfId="0" applyFont="1" applyFill="1" applyBorder="1" applyAlignment="1" applyProtection="1">
      <alignment horizontal="justify" vertical="top" wrapText="1"/>
    </xf>
    <xf numFmtId="0" fontId="13" fillId="0" borderId="13" xfId="0" applyFont="1" applyFill="1" applyBorder="1" applyAlignment="1" applyProtection="1">
      <alignment horizontal="center" vertical="top" wrapText="1"/>
      <protection locked="0"/>
    </xf>
    <xf numFmtId="0" fontId="13" fillId="0" borderId="14" xfId="0"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wrapText="1"/>
    </xf>
    <xf numFmtId="0" fontId="5" fillId="2" borderId="1" xfId="0" applyFont="1" applyFill="1" applyBorder="1" applyAlignment="1" applyProtection="1">
      <alignment horizontal="center" vertical="top" wrapText="1"/>
    </xf>
    <xf numFmtId="0" fontId="6" fillId="0" borderId="2" xfId="0" applyFont="1" applyFill="1" applyBorder="1" applyAlignment="1" applyProtection="1">
      <alignment horizontal="justify" vertical="top" wrapText="1"/>
    </xf>
    <xf numFmtId="0" fontId="6" fillId="0" borderId="3" xfId="0" applyFont="1" applyFill="1" applyBorder="1" applyAlignment="1" applyProtection="1">
      <alignment horizontal="justify" vertical="top" wrapText="1"/>
    </xf>
    <xf numFmtId="0" fontId="6" fillId="2" borderId="1" xfId="0" applyFont="1" applyFill="1" applyBorder="1" applyAlignment="1" applyProtection="1">
      <alignment horizontal="justify" vertical="top" wrapText="1"/>
    </xf>
  </cellXfs>
  <cellStyles count="6">
    <cellStyle name="Hipervínculo" xfId="4" builtinId="8"/>
    <cellStyle name="Millares" xfId="1" builtinId="3"/>
    <cellStyle name="Millares [0]" xfId="2" builtinId="6"/>
    <cellStyle name="Normal" xfId="0" builtinId="0"/>
    <cellStyle name="Normal_Hoja1" xfId="5"/>
    <cellStyle name="Porcentaje" xfId="3" builtinId="5"/>
  </cellStyles>
  <dxfs count="121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554</xdr:row>
          <xdr:rowOff>0</xdr:rowOff>
        </xdr:from>
        <xdr:to>
          <xdr:col>14</xdr:col>
          <xdr:colOff>1028700</xdr:colOff>
          <xdr:row>555</xdr:row>
          <xdr:rowOff>104776</xdr:rowOff>
        </xdr:to>
        <xdr:sp macro="" textlink="">
          <xdr:nvSpPr>
            <xdr:cNvPr id="1025" name="CommandButton1" hidden="1">
              <a:extLst>
                <a:ext uri="{63B3BB69-23CF-44E3-9099-C40C66FF867C}">
                  <a14:compatExt spid="_x0000_s1025"/>
                </a:ext>
                <a:ext uri="{FF2B5EF4-FFF2-40B4-BE49-F238E27FC236}">
                  <a16:creationId xmlns=""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2020\320%20Informes\14RendicionDeCuentas\LOCALIDADES\FORMATOS%20LOCALIDADES%20-%20OK\Usme%20Tabl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RdC2019\Alcaldias\ALCALDIAeje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2019"/>
      <sheetName val="Trabajo"/>
      <sheetName val="INVERSION"/>
      <sheetName val="FUNCIONAMIENTO"/>
      <sheetName val="Ctos suscrito x Trimestre"/>
      <sheetName val="validacion"/>
      <sheetName val="Instructivo"/>
      <sheetName val="Tipo"/>
      <sheetName val="Eje_Pilar"/>
    </sheetNames>
    <sheetDataSet>
      <sheetData sheetId="0"/>
      <sheetData sheetId="1"/>
      <sheetData sheetId="2"/>
      <sheetData sheetId="3"/>
      <sheetData sheetId="4"/>
      <sheetData sheetId="5"/>
      <sheetData sheetId="6"/>
      <sheetData sheetId="7">
        <row r="2">
          <cell r="B2" t="str">
            <v>Obra pública</v>
          </cell>
          <cell r="C2" t="str">
            <v>Concurso de méritos</v>
          </cell>
          <cell r="D2" t="str">
            <v>Funcionamiento</v>
          </cell>
        </row>
        <row r="3">
          <cell r="B3" t="str">
            <v>Consultoría</v>
          </cell>
          <cell r="C3" t="str">
            <v>Contratación directa</v>
          </cell>
          <cell r="D3" t="str">
            <v>Inversión</v>
          </cell>
        </row>
        <row r="4">
          <cell r="B4" t="str">
            <v>Interventoría</v>
          </cell>
          <cell r="C4" t="str">
            <v>Contratación mínima cuantia</v>
          </cell>
          <cell r="D4" t="str">
            <v>Operación</v>
          </cell>
        </row>
        <row r="5">
          <cell r="B5" t="str">
            <v>Contratos de prestación de servicios</v>
          </cell>
          <cell r="C5" t="str">
            <v>Selección abreviada</v>
          </cell>
        </row>
        <row r="6">
          <cell r="B6" t="str">
            <v>Contratos de prestación de servicios profesionales y de apoyo a la gestión</v>
          </cell>
          <cell r="C6" t="str">
            <v>Licitación pública</v>
          </cell>
        </row>
        <row r="7">
          <cell r="B7" t="str">
            <v>Compraventa de bienes muebles</v>
          </cell>
          <cell r="C7" t="str">
            <v>Régimen privado</v>
          </cell>
        </row>
        <row r="8">
          <cell r="B8" t="str">
            <v>Compraventa de bienes inmuebles</v>
          </cell>
          <cell r="C8" t="str">
            <v>Régimen especial</v>
          </cell>
        </row>
        <row r="9">
          <cell r="B9" t="str">
            <v>Arrendamiento de bienes muebles</v>
          </cell>
        </row>
        <row r="10">
          <cell r="B10" t="str">
            <v>Arrendamiento de bienes inmuebles</v>
          </cell>
        </row>
        <row r="11">
          <cell r="B11" t="str">
            <v>Seguros</v>
          </cell>
        </row>
        <row r="12">
          <cell r="B12" t="str">
            <v>Suministro</v>
          </cell>
          <cell r="C12" t="str">
            <v xml:space="preserve">Subasta inversa </v>
          </cell>
        </row>
        <row r="13">
          <cell r="B13" t="str">
            <v>Empréstitos</v>
          </cell>
          <cell r="C13" t="str">
            <v>Bolsas de productos</v>
          </cell>
        </row>
        <row r="14">
          <cell r="B14" t="str">
            <v>Fiducia mercantil o encargo fiduciario</v>
          </cell>
          <cell r="C14" t="str">
            <v xml:space="preserve">Acuerdo marco de precios </v>
          </cell>
        </row>
        <row r="15">
          <cell r="B15" t="str">
            <v xml:space="preserve">Concesión </v>
          </cell>
          <cell r="C15" t="str">
            <v xml:space="preserve">Selección abreviada por menor cuantía </v>
          </cell>
        </row>
        <row r="16">
          <cell r="B16" t="str">
            <v>Convenios de cooperacion</v>
          </cell>
        </row>
        <row r="17">
          <cell r="B17" t="str">
            <v>Contratos interadministrativos</v>
          </cell>
          <cell r="C17" t="str">
            <v>contratacion directa</v>
          </cell>
        </row>
        <row r="18">
          <cell r="B18" t="str">
            <v xml:space="preserve">Convenios de apoyo y/o convenios de asociación </v>
          </cell>
          <cell r="C18" t="str">
            <v>Urgencia manifiesta</v>
          </cell>
        </row>
        <row r="19">
          <cell r="B19" t="str">
            <v>Asociaciones público privadas</v>
          </cell>
          <cell r="C19" t="str">
            <v>Contratación de empréstitos</v>
          </cell>
        </row>
        <row r="20">
          <cell r="B20" t="str">
            <v>Otros</v>
          </cell>
          <cell r="C20" t="str">
            <v>Contratos interadministrativos</v>
          </cell>
        </row>
        <row r="21">
          <cell r="B21" t="str">
            <v>Otros gastos</v>
          </cell>
          <cell r="C21" t="str">
            <v>Contratación de bienes y servicios en el sector Defensa y en el Departamento Administrativo de Seguridad, DAS</v>
          </cell>
        </row>
        <row r="22">
          <cell r="C22" t="str">
            <v>Contratos para el desarrollo de actividades científicas y tecnológicas</v>
          </cell>
        </row>
        <row r="23">
          <cell r="C23" t="str">
            <v>Contratos de encargo fiduciario que celebren las entidades territoriales cuando inician el Acuerdo de Reestructuración de Pasivos</v>
          </cell>
        </row>
        <row r="24">
          <cell r="C24" t="str">
            <v>Cuando no exista pluralidad de oferentes en el mercado</v>
          </cell>
        </row>
        <row r="25">
          <cell r="C25" t="str">
            <v>Prestación de servicios profesionales y de apoyo a la gestión, o para la ejecución de trabajos artísticos que sólo puedan encomendarse a determinadas personas naturales;</v>
          </cell>
        </row>
        <row r="26">
          <cell r="C26" t="str">
            <v>El arrendamiento o adquisición de inmuebles</v>
          </cell>
        </row>
        <row r="27">
          <cell r="C27" t="str">
            <v>Contratación de bienes y servicios de la Dirección Nacional de Inteligencia (DNI)</v>
          </cell>
        </row>
        <row r="30">
          <cell r="C30" t="str">
            <v>Decreto 92 de 2017</v>
          </cell>
        </row>
        <row r="31">
          <cell r="C31" t="str">
            <v>No aplica</v>
          </cell>
        </row>
      </sheetData>
      <sheetData sheetId="8">
        <row r="2">
          <cell r="C2" t="str">
            <v>Código</v>
          </cell>
          <cell r="D2" t="str">
            <v>Programa - Bogotá Mejor para Todos</v>
          </cell>
          <cell r="E2" t="str">
            <v>Pilar /Eje</v>
          </cell>
        </row>
        <row r="3">
          <cell r="C3">
            <v>1</v>
          </cell>
          <cell r="D3" t="str">
            <v>Prevención y atención de la maternidad y la paternidad tempranas</v>
          </cell>
          <cell r="E3" t="str">
            <v>Pilar 1 Igualdad de Calidad de Vida</v>
          </cell>
        </row>
        <row r="4">
          <cell r="C4">
            <v>2</v>
          </cell>
          <cell r="D4" t="str">
            <v>Desarrollo integral desde la gestación hasta la adolescencia</v>
          </cell>
          <cell r="E4" t="str">
            <v>Pilar 1 Igualdad de Calidad de Vida</v>
          </cell>
        </row>
        <row r="5">
          <cell r="C5">
            <v>3</v>
          </cell>
          <cell r="D5" t="str">
            <v>Igualdad y autonomía para una Bogotá incluyente</v>
          </cell>
          <cell r="E5" t="str">
            <v>Pilar 1 Igualdad de Calidad de Vida</v>
          </cell>
        </row>
        <row r="6">
          <cell r="C6">
            <v>4</v>
          </cell>
          <cell r="D6" t="str">
            <v>Familias protegidas y adaptadas al cambio climático</v>
          </cell>
          <cell r="E6" t="str">
            <v>Pilar 1 Igualdad de Calidad de Vida</v>
          </cell>
        </row>
        <row r="7">
          <cell r="C7">
            <v>5</v>
          </cell>
          <cell r="D7" t="str">
            <v>Desarrollo integral para la felicidad y el ejercicio de la ciudadanía</v>
          </cell>
          <cell r="E7" t="str">
            <v>Pilar 1 Igualdad de Calidad de Vida</v>
          </cell>
        </row>
        <row r="8">
          <cell r="C8">
            <v>6</v>
          </cell>
          <cell r="D8" t="str">
            <v>Calidad educativa para todos</v>
          </cell>
          <cell r="E8" t="str">
            <v>Pilar 1 Igualdad de Calidad de Vida</v>
          </cell>
        </row>
        <row r="9">
          <cell r="C9">
            <v>7</v>
          </cell>
          <cell r="D9" t="str">
            <v>Inclusión educativa para la equidad</v>
          </cell>
          <cell r="E9" t="str">
            <v>Pilar 1 Igualdad de Calidad de Vida</v>
          </cell>
        </row>
        <row r="10">
          <cell r="C10">
            <v>8</v>
          </cell>
          <cell r="D10" t="str">
            <v>Acceso con calidad a la educación superior</v>
          </cell>
          <cell r="E10" t="str">
            <v>Pilar 1 Igualdad de Calidad de Vida</v>
          </cell>
        </row>
        <row r="11">
          <cell r="C11">
            <v>9</v>
          </cell>
          <cell r="D11" t="str">
            <v>Atención integral y eficiente en salud</v>
          </cell>
          <cell r="E11" t="str">
            <v>Pilar 1 Igualdad de Calidad de Vida</v>
          </cell>
        </row>
        <row r="12">
          <cell r="C12">
            <v>10</v>
          </cell>
          <cell r="D12" t="str">
            <v>Modernización de la infraestructura física y tecnológica en salud</v>
          </cell>
          <cell r="E12" t="str">
            <v>Pilar 1 Igualdad de Calidad de Vida</v>
          </cell>
        </row>
        <row r="13">
          <cell r="C13">
            <v>11</v>
          </cell>
          <cell r="D13" t="str">
            <v>Mejores oportunidades para el desarrollo a través de la cultura, la recreación y el deporte</v>
          </cell>
          <cell r="E13" t="str">
            <v>Pilar 1 Igualdad de Calidad de Vida</v>
          </cell>
        </row>
        <row r="14">
          <cell r="C14">
            <v>12</v>
          </cell>
          <cell r="D14" t="str">
            <v>Mujeres protagonistas, activas y empoderadas en el cierre de brechas de género</v>
          </cell>
          <cell r="E14" t="str">
            <v>Pilar 1 Igualdad de Calidad de Vida</v>
          </cell>
        </row>
        <row r="15">
          <cell r="C15">
            <v>13</v>
          </cell>
          <cell r="D15" t="str">
            <v>Infraestructura para el desarrollo del hábitat</v>
          </cell>
          <cell r="E15" t="str">
            <v>Pilar 2 Democracía Urbana</v>
          </cell>
        </row>
        <row r="16">
          <cell r="C16">
            <v>14</v>
          </cell>
          <cell r="D16" t="str">
            <v>Intervenciones integrales del hábitat</v>
          </cell>
          <cell r="E16" t="str">
            <v>Pilar 2 Democracía Urbana</v>
          </cell>
        </row>
        <row r="17">
          <cell r="C17">
            <v>15</v>
          </cell>
          <cell r="D17" t="str">
            <v>Recuperación, incorporación, vida urbana y control de la ilegalidad</v>
          </cell>
          <cell r="E17" t="str">
            <v>Pilar 2 Democracía Urbana</v>
          </cell>
        </row>
        <row r="18">
          <cell r="C18">
            <v>16</v>
          </cell>
          <cell r="D18" t="str">
            <v>Integración social para una ciudad de oportunidades</v>
          </cell>
          <cell r="E18" t="str">
            <v>Pilar 2 Democracía Urbana</v>
          </cell>
        </row>
        <row r="19">
          <cell r="C19">
            <v>17</v>
          </cell>
          <cell r="D19" t="str">
            <v>Espacio público, derecho de todos</v>
          </cell>
          <cell r="E19" t="str">
            <v>Pilar 2 Democracía Urbana</v>
          </cell>
        </row>
        <row r="20">
          <cell r="C20">
            <v>18</v>
          </cell>
          <cell r="D20" t="str">
            <v>Mejor movilidad para todos</v>
          </cell>
          <cell r="E20" t="str">
            <v>Pilar 2 Democracía Urbana</v>
          </cell>
        </row>
        <row r="21">
          <cell r="C21">
            <v>19</v>
          </cell>
          <cell r="D21" t="str">
            <v>Seguridad y convivencia para todos</v>
          </cell>
          <cell r="E21" t="str">
            <v>Pilar 3 Construcción de Comunidad y Cultura Ciudadana</v>
          </cell>
        </row>
        <row r="22">
          <cell r="C22">
            <v>20</v>
          </cell>
          <cell r="D22" t="str">
            <v>Fortalecimiento del Sistema de Protección Integral a Mujeres Víctimas de Violencia - SOFIA</v>
          </cell>
          <cell r="E22" t="str">
            <v>Pilar 3 Construcción de Comunidad y Cultura Ciudadana</v>
          </cell>
        </row>
        <row r="23">
          <cell r="C23">
            <v>21</v>
          </cell>
          <cell r="D23" t="str">
            <v>Justicia para todos: consolidación del Sistema Distrital de Justicia</v>
          </cell>
          <cell r="E23" t="str">
            <v>Pilar 3 Construcción de Comunidad y Cultura Ciudadana</v>
          </cell>
        </row>
        <row r="24">
          <cell r="C24">
            <v>22</v>
          </cell>
          <cell r="D24" t="str">
            <v>Bogotá vive los derechos humanos</v>
          </cell>
          <cell r="E24" t="str">
            <v>Pilar 3 Construcción de Comunidad y Cultura Ciudadana</v>
          </cell>
        </row>
        <row r="25">
          <cell r="C25">
            <v>23</v>
          </cell>
          <cell r="D25" t="str">
            <v>Bogotá mejor para las víctimas, la paz y la reconciliación</v>
          </cell>
          <cell r="E25" t="str">
            <v>Pilar 3 Construcción de Comunidad y Cultura Ciudadana</v>
          </cell>
        </row>
        <row r="26">
          <cell r="C26">
            <v>24</v>
          </cell>
          <cell r="D26" t="str">
            <v>Equipo por la educación para el reencuentro, la reconciliación y la paz</v>
          </cell>
          <cell r="E26" t="str">
            <v>Pilar 3 Construcción de Comunidad y Cultura Ciudadana</v>
          </cell>
        </row>
        <row r="27">
          <cell r="C27">
            <v>25</v>
          </cell>
          <cell r="D27" t="str">
            <v>Cambio cultural y construcción del tejido social para la vida</v>
          </cell>
          <cell r="E27" t="str">
            <v>Pilar 3 Construcción de Comunidad y Cultura Ciudadana</v>
          </cell>
        </row>
        <row r="28">
          <cell r="C28">
            <v>26</v>
          </cell>
          <cell r="D28" t="str">
            <v>Información relevante e integral para la planeación territorial</v>
          </cell>
          <cell r="E28" t="str">
            <v>Eje Transversal 1 Nuevo Ordenamiento Territorial</v>
          </cell>
        </row>
        <row r="29">
          <cell r="C29">
            <v>27</v>
          </cell>
          <cell r="D29" t="str">
            <v>Proyectos urbanos integrales con visión de ciudad</v>
          </cell>
          <cell r="E29" t="str">
            <v>Eje Transversal 1 Nuevo Ordenamiento Territorial</v>
          </cell>
        </row>
        <row r="30">
          <cell r="C30">
            <v>28</v>
          </cell>
          <cell r="D30" t="str">
            <v>Suelo para reducir el déficit habitacional de suelo urbanizable, vivienda y soportes urbanos</v>
          </cell>
          <cell r="E30" t="str">
            <v>Eje Transversal 1 Nuevo Ordenamiento Territorial</v>
          </cell>
        </row>
        <row r="31">
          <cell r="C31">
            <v>29</v>
          </cell>
          <cell r="D31" t="str">
            <v>Articulación regional y planeación integral del transporte</v>
          </cell>
          <cell r="E31" t="str">
            <v>Eje Transversal 1 Nuevo Ordenamiento Territorial</v>
          </cell>
        </row>
        <row r="32">
          <cell r="C32">
            <v>30</v>
          </cell>
          <cell r="D32" t="str">
            <v>Financiación para el Desarrollo Territorial</v>
          </cell>
          <cell r="E32" t="str">
            <v>Eje Transversal 1 Nuevo Ordenamiento Territorial</v>
          </cell>
        </row>
        <row r="33">
          <cell r="C33">
            <v>31</v>
          </cell>
          <cell r="D33" t="str">
            <v>Fundamentar el desarrollo económico en la generación y uso del conocimiento para mejorar la competitividad de la Ciudad Región</v>
          </cell>
          <cell r="E33" t="str">
            <v>Eje Transversal 2 Desarrollo Económico basado en el conocimiento</v>
          </cell>
        </row>
        <row r="34">
          <cell r="C34">
            <v>32</v>
          </cell>
          <cell r="D34" t="str">
            <v>Generar alternativas de ingreso y empleo de mejor calidad</v>
          </cell>
          <cell r="E34" t="str">
            <v>Eje Transversal 2 Desarrollo Económico basado en el conocimiento</v>
          </cell>
        </row>
        <row r="35">
          <cell r="C35">
            <v>33</v>
          </cell>
          <cell r="D35" t="str">
            <v>Elevar la eficiencia de los mercados de la ciudad</v>
          </cell>
          <cell r="E35" t="str">
            <v>Eje Transversal 2 Desarrollo Económico basado en el conocimiento</v>
          </cell>
        </row>
        <row r="36">
          <cell r="C36">
            <v>34</v>
          </cell>
          <cell r="D36" t="str">
            <v>Mejorar y fortalecer el recaudo tributario de la ciudad e impulsar el uso de mecanismos de vinculación de capital privado</v>
          </cell>
          <cell r="E36" t="str">
            <v>Eje Transversal 2 Desarrollo Económico basado en el conocimiento</v>
          </cell>
        </row>
        <row r="37">
          <cell r="C37">
            <v>35</v>
          </cell>
          <cell r="D37" t="str">
            <v>Bogotá, ciudad inteligente</v>
          </cell>
          <cell r="E37" t="str">
            <v>Eje Transversal 2 Desarrollo Económico basado en el conocimiento</v>
          </cell>
        </row>
        <row r="38">
          <cell r="C38">
            <v>36</v>
          </cell>
          <cell r="D38" t="str">
            <v>Bogotá, una ciudad digital</v>
          </cell>
          <cell r="E38" t="str">
            <v>Eje Transversal 2 Desarrollo Económico basado en el conocimiento</v>
          </cell>
        </row>
        <row r="39">
          <cell r="C39">
            <v>37</v>
          </cell>
          <cell r="D39" t="str">
            <v>Consolidar el turismo como factor de desarrollo, confianza y felicidad para Bogotá Región</v>
          </cell>
          <cell r="E39" t="str">
            <v>Eje Transversal 2 Desarrollo Económico basado en el conocimiento</v>
          </cell>
        </row>
        <row r="40">
          <cell r="C40">
            <v>38</v>
          </cell>
          <cell r="D40" t="str">
            <v>Recuperación y manejo de la Estructura Ecológica Principal</v>
          </cell>
          <cell r="E40" t="str">
            <v>Eje Transversal 3 Sostenibilidad Ambiental basada en la eficiencia energética</v>
          </cell>
        </row>
        <row r="41">
          <cell r="C41">
            <v>39</v>
          </cell>
          <cell r="D41" t="str">
            <v>Ambiente sano para la equidad y disfrute del ciudadano</v>
          </cell>
          <cell r="E41" t="str">
            <v>Eje Transversal 3 Sostenibilidad Ambiental basada en la eficiencia energética</v>
          </cell>
        </row>
        <row r="42">
          <cell r="C42">
            <v>40</v>
          </cell>
          <cell r="D42" t="str">
            <v>Gestión de la huella ambiental urbana</v>
          </cell>
          <cell r="E42" t="str">
            <v>Eje Transversal 3 Sostenibilidad Ambiental basada en la eficiencia energética</v>
          </cell>
        </row>
        <row r="43">
          <cell r="C43">
            <v>41</v>
          </cell>
          <cell r="D43" t="str">
            <v>Desarrollo rural sostenible</v>
          </cell>
          <cell r="E43" t="str">
            <v>Eje Transversal 3 Sostenibilidad Ambiental basada en la eficiencia energética</v>
          </cell>
        </row>
        <row r="44">
          <cell r="C44">
            <v>42</v>
          </cell>
          <cell r="D44" t="str">
            <v>Transparencia, gestión pública y servicio a la ciudadanía</v>
          </cell>
          <cell r="E44" t="str">
            <v>Eje Transversal 4 Gobierno Legitimo, Fortalecimiento Local y Eficiencia</v>
          </cell>
        </row>
        <row r="45">
          <cell r="C45">
            <v>43</v>
          </cell>
          <cell r="D45" t="str">
            <v>Modernización institucional</v>
          </cell>
          <cell r="E45" t="str">
            <v>Eje Transversal 4 Gobierno Legitimo, Fortalecimiento Local y Eficiencia</v>
          </cell>
        </row>
        <row r="46">
          <cell r="C46">
            <v>44</v>
          </cell>
          <cell r="D46" t="str">
            <v>Gobierno y ciudadanía digital</v>
          </cell>
          <cell r="E46" t="str">
            <v>Eje Transversal 4 Gobierno Legitimo, Fortalecimiento Local y Eficiencia</v>
          </cell>
        </row>
        <row r="47">
          <cell r="C47">
            <v>45</v>
          </cell>
          <cell r="D47" t="str">
            <v>Gobernanza e influencia local, regional e internacional</v>
          </cell>
          <cell r="E47" t="str">
            <v>Eje Transversal 4 Gobierno Legitimo, Fortalecimiento Local y Eficiencia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a Dici 31 de 2018orig"/>
      <sheetName val="Formato a Dici 31 de 2018"/>
      <sheetName val="INVERSION"/>
      <sheetName val="FUNCIONAMIENTO"/>
      <sheetName val="Ctos suscrito x Trimestre"/>
      <sheetName val="Instructivo"/>
      <sheetName val="Equivalencia BH-BMPT"/>
      <sheetName val="Tipo "/>
    </sheetNames>
    <sheetDataSet>
      <sheetData sheetId="0"/>
      <sheetData sheetId="1"/>
      <sheetData sheetId="2"/>
      <sheetData sheetId="3"/>
      <sheetData sheetId="4"/>
      <sheetData sheetId="5"/>
      <sheetData sheetId="6"/>
      <sheetData sheetId="7">
        <row r="2">
          <cell r="C2" t="str">
            <v>Concurso de méritos</v>
          </cell>
          <cell r="D2" t="str">
            <v>Funcionamiento</v>
          </cell>
        </row>
        <row r="3">
          <cell r="C3" t="str">
            <v>Contratación directa</v>
          </cell>
          <cell r="D3" t="str">
            <v>Inversión</v>
          </cell>
        </row>
        <row r="4">
          <cell r="C4" t="str">
            <v xml:space="preserve">Contratación mínima cuantia </v>
          </cell>
          <cell r="D4" t="str">
            <v>Operación</v>
          </cell>
        </row>
        <row r="5">
          <cell r="C5" t="str">
            <v xml:space="preserve">Selección abreviada </v>
          </cell>
        </row>
        <row r="6">
          <cell r="C6" t="str">
            <v>Licitación pública</v>
          </cell>
        </row>
        <row r="7">
          <cell r="C7" t="str">
            <v xml:space="preserve">Régimen privado </v>
          </cell>
        </row>
        <row r="8">
          <cell r="C8" t="str">
            <v>Regimen especial</v>
          </cell>
        </row>
        <row r="12">
          <cell r="C12" t="str">
            <v xml:space="preserve">Subasta inversa </v>
          </cell>
        </row>
        <row r="13">
          <cell r="C13" t="str">
            <v>Bolsas de productos</v>
          </cell>
        </row>
        <row r="14">
          <cell r="C14" t="str">
            <v xml:space="preserve">Acuerdo marco de precios </v>
          </cell>
        </row>
        <row r="15">
          <cell r="C15" t="str">
            <v xml:space="preserve">Selección abreviada por menor cuantía </v>
          </cell>
        </row>
        <row r="18">
          <cell r="C18" t="str">
            <v>Urgencia manifiesta</v>
          </cell>
        </row>
        <row r="19">
          <cell r="C19" t="str">
            <v>Contratación de empréstitos</v>
          </cell>
        </row>
        <row r="20">
          <cell r="C20" t="str">
            <v>Contratos interadministrativos</v>
          </cell>
        </row>
        <row r="21">
          <cell r="C21" t="str">
            <v>Contratación de bienes y servicios en el sector Defensa y en el Departamento Administrativo de Seguridad, DAS</v>
          </cell>
        </row>
        <row r="22">
          <cell r="C22" t="str">
            <v>Contratos para el desarrollo de actividades científicas y tecnológicas</v>
          </cell>
        </row>
        <row r="23">
          <cell r="C23" t="str">
            <v>Contratos de encargo fiduciario que celebren las entidades territoriales cuando inician el Acuerdo de Reestructuración de Pasivos</v>
          </cell>
        </row>
        <row r="24">
          <cell r="C24" t="str">
            <v>Cuando no exista pluralidad de oferentes en el mercado</v>
          </cell>
        </row>
        <row r="25">
          <cell r="C25" t="str">
            <v>Prestación de servicios profesionales y de apoyo a la gestión, o para la ejecución de trabajos artísticos que sólo puedan encomendarse a determinadas personas naturales;</v>
          </cell>
        </row>
        <row r="26">
          <cell r="C26" t="str">
            <v>El arrendamiento o adquisición de inmuebles</v>
          </cell>
        </row>
        <row r="27">
          <cell r="C27" t="str">
            <v>Contratación de bienes y servicios de la Dirección Nacional de Inteligencia (DNI)</v>
          </cell>
        </row>
        <row r="29">
          <cell r="C29">
            <v>0</v>
          </cell>
        </row>
        <row r="30">
          <cell r="C30" t="str">
            <v>Decreto 92 de 2017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omments" Target="../comments1.xml"/><Relationship Id="rId2" Type="http://schemas.openxmlformats.org/officeDocument/2006/relationships/printerSettings" Target="../printerSettings/printerSettings1.bin"/><Relationship Id="rId1" Type="http://schemas.openxmlformats.org/officeDocument/2006/relationships/hyperlink" Target="mailto:monissamontes@gmail.com" TargetMode="External"/><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filterMode="1"/>
  <dimension ref="A1:BU710"/>
  <sheetViews>
    <sheetView tabSelected="1" topLeftCell="A305" zoomScale="69" zoomScaleNormal="69" workbookViewId="0">
      <selection activeCell="W338" sqref="W338:X338"/>
    </sheetView>
  </sheetViews>
  <sheetFormatPr baseColWidth="10" defaultColWidth="11.42578125" defaultRowHeight="15" x14ac:dyDescent="0.25"/>
  <cols>
    <col min="1" max="1" width="15.7109375" customWidth="1"/>
    <col min="2" max="2" width="10" customWidth="1"/>
    <col min="3" max="3" width="24.140625" customWidth="1"/>
    <col min="4" max="4" width="43.140625" customWidth="1"/>
    <col min="5" max="5" width="27.85546875" hidden="1" customWidth="1"/>
    <col min="6" max="6" width="37.7109375" hidden="1" customWidth="1"/>
    <col min="7" max="7" width="53" hidden="1" customWidth="1"/>
    <col min="8" max="8" width="36.140625" hidden="1" customWidth="1"/>
    <col min="9" max="9" width="11.42578125" customWidth="1"/>
    <col min="10" max="10" width="46.5703125" hidden="1" customWidth="1"/>
    <col min="11" max="11" width="38.140625" hidden="1" customWidth="1"/>
    <col min="12" max="12" width="16.140625" hidden="1" customWidth="1"/>
    <col min="13" max="13" width="22.85546875" hidden="1" customWidth="1"/>
    <col min="14" max="14" width="39.28515625" customWidth="1"/>
    <col min="15" max="15" width="20.7109375" customWidth="1"/>
    <col min="16" max="16" width="13.85546875" hidden="1" customWidth="1"/>
    <col min="17" max="17" width="20.7109375" hidden="1" customWidth="1"/>
    <col min="18" max="18" width="11.42578125" hidden="1" customWidth="1"/>
    <col min="19" max="20" width="20.7109375" hidden="1" customWidth="1"/>
    <col min="21" max="21" width="20.7109375" customWidth="1"/>
    <col min="22" max="22" width="15.5703125" customWidth="1"/>
    <col min="23" max="23" width="15" customWidth="1"/>
    <col min="24" max="24" width="16" customWidth="1"/>
    <col min="25" max="25" width="11.42578125" style="120"/>
    <col min="27" max="27" width="4.42578125" customWidth="1"/>
    <col min="28" max="28" width="5.28515625" customWidth="1"/>
    <col min="29" max="29" width="4.5703125" customWidth="1"/>
    <col min="30" max="31" width="3.7109375" customWidth="1"/>
    <col min="32" max="32" width="12.7109375" customWidth="1"/>
    <col min="33" max="33" width="11.42578125" style="4"/>
    <col min="34" max="35" width="11.42578125" style="5"/>
    <col min="36" max="36" width="13.140625" style="5" customWidth="1"/>
    <col min="37" max="38" width="11.42578125" style="5"/>
    <col min="39" max="41" width="11.42578125" style="6"/>
    <col min="42" max="69" width="11.42578125" style="7"/>
  </cols>
  <sheetData>
    <row r="1" spans="1:69" x14ac:dyDescent="0.25">
      <c r="A1" s="1"/>
      <c r="B1" s="1"/>
      <c r="C1" s="1"/>
      <c r="D1" s="2"/>
      <c r="E1" s="2"/>
      <c r="F1" s="1"/>
      <c r="G1" s="1"/>
      <c r="H1" s="1"/>
      <c r="I1" s="1"/>
      <c r="J1" s="1"/>
      <c r="K1" s="1"/>
      <c r="L1" s="1"/>
      <c r="M1" s="1"/>
      <c r="N1" s="1"/>
      <c r="O1" s="1"/>
      <c r="P1" s="1"/>
      <c r="Q1" s="1"/>
      <c r="R1" s="1"/>
      <c r="S1" s="1"/>
      <c r="T1" s="1"/>
      <c r="U1" s="1"/>
      <c r="V1" s="1"/>
      <c r="W1" s="1"/>
      <c r="X1" s="1"/>
      <c r="Y1" s="3"/>
      <c r="Z1" s="1"/>
      <c r="AA1" s="1"/>
      <c r="AB1" s="1"/>
      <c r="AC1" s="1"/>
      <c r="AD1" s="1"/>
      <c r="AE1" s="1"/>
      <c r="AF1" s="1"/>
    </row>
    <row r="2" spans="1:69" ht="18.75" x14ac:dyDescent="0.25">
      <c r="A2" s="206" t="s">
        <v>0</v>
      </c>
      <c r="B2" s="206"/>
      <c r="C2" s="206"/>
      <c r="D2" s="206"/>
      <c r="E2" s="206"/>
      <c r="F2" s="206"/>
      <c r="G2" s="206"/>
      <c r="H2" s="206"/>
      <c r="I2" s="206"/>
      <c r="J2" s="206"/>
      <c r="K2" s="206"/>
      <c r="L2" s="206"/>
      <c r="M2" s="206"/>
      <c r="N2" s="206"/>
      <c r="O2" s="206"/>
      <c r="P2" s="206"/>
      <c r="Q2" s="206"/>
      <c r="R2" s="206"/>
      <c r="S2" s="206"/>
      <c r="T2" s="206"/>
      <c r="U2" s="206"/>
      <c r="V2" s="206"/>
      <c r="W2" s="206"/>
      <c r="X2" s="206"/>
      <c r="Y2" s="207"/>
      <c r="Z2" s="206"/>
      <c r="AA2" s="206"/>
      <c r="AB2" s="206"/>
      <c r="AC2" s="206"/>
      <c r="AD2" s="206"/>
      <c r="AE2" s="206"/>
      <c r="AF2" s="206"/>
    </row>
    <row r="3" spans="1:69" ht="18.75" x14ac:dyDescent="0.25">
      <c r="A3" s="206" t="s">
        <v>1</v>
      </c>
      <c r="B3" s="206"/>
      <c r="C3" s="206"/>
      <c r="D3" s="206"/>
      <c r="E3" s="206"/>
      <c r="F3" s="206"/>
      <c r="G3" s="206"/>
      <c r="H3" s="206"/>
      <c r="I3" s="206"/>
      <c r="J3" s="206"/>
      <c r="K3" s="206"/>
      <c r="L3" s="206"/>
      <c r="M3" s="206"/>
      <c r="N3" s="206"/>
      <c r="O3" s="206"/>
      <c r="P3" s="206"/>
      <c r="Q3" s="206"/>
      <c r="R3" s="206"/>
      <c r="S3" s="206"/>
      <c r="T3" s="206"/>
      <c r="U3" s="206"/>
      <c r="V3" s="206"/>
      <c r="W3" s="206"/>
      <c r="X3" s="206"/>
      <c r="Y3" s="207"/>
      <c r="Z3" s="206"/>
      <c r="AA3" s="206"/>
      <c r="AB3" s="206"/>
      <c r="AC3" s="206"/>
      <c r="AD3" s="206"/>
      <c r="AE3" s="206"/>
      <c r="AF3" s="206"/>
      <c r="AH3" s="8"/>
    </row>
    <row r="4" spans="1:69" ht="19.5" thickBot="1" x14ac:dyDescent="0.3">
      <c r="A4" s="9"/>
      <c r="B4" s="9"/>
      <c r="C4" s="9"/>
      <c r="D4" s="9"/>
      <c r="E4" s="9"/>
      <c r="F4" s="9"/>
      <c r="G4" s="9"/>
      <c r="H4" s="9"/>
      <c r="I4" s="9"/>
      <c r="J4" s="9"/>
      <c r="K4" s="9"/>
      <c r="L4" s="9"/>
      <c r="M4" s="9"/>
      <c r="N4" s="9"/>
      <c r="O4" s="9"/>
      <c r="P4" s="9"/>
      <c r="Q4" s="9"/>
      <c r="R4" s="9"/>
      <c r="S4" s="9"/>
      <c r="T4" s="9"/>
      <c r="U4" s="9"/>
      <c r="V4" s="9"/>
      <c r="W4" s="9"/>
      <c r="X4" s="9"/>
      <c r="Y4" s="10"/>
      <c r="Z4" s="9"/>
      <c r="AA4" s="9"/>
      <c r="AB4" s="9"/>
      <c r="AC4" s="9"/>
      <c r="AD4" s="9"/>
      <c r="AE4" s="9"/>
      <c r="AF4" s="9"/>
    </row>
    <row r="5" spans="1:69" ht="24" customHeight="1" x14ac:dyDescent="0.25">
      <c r="A5" s="208" t="s">
        <v>2</v>
      </c>
      <c r="B5" s="209"/>
      <c r="C5" s="209"/>
      <c r="D5" s="11" t="s">
        <v>3</v>
      </c>
      <c r="E5" s="12"/>
      <c r="F5" s="12"/>
      <c r="G5" s="13" t="s">
        <v>4</v>
      </c>
      <c r="H5" s="14" t="s">
        <v>5</v>
      </c>
      <c r="I5" s="187"/>
      <c r="J5" s="187"/>
      <c r="K5" s="15"/>
      <c r="L5" s="12"/>
      <c r="M5" s="187"/>
      <c r="N5" s="187"/>
      <c r="O5" s="16"/>
      <c r="P5" s="16"/>
      <c r="Q5" s="16"/>
      <c r="R5" s="16"/>
      <c r="S5" s="16"/>
      <c r="T5" s="16"/>
      <c r="U5" s="187"/>
      <c r="V5" s="187"/>
      <c r="W5" s="187"/>
      <c r="X5" s="187"/>
      <c r="Y5" s="210"/>
      <c r="Z5" s="187"/>
      <c r="AA5" s="187"/>
      <c r="AB5" s="187"/>
      <c r="AC5" s="187"/>
      <c r="AD5" s="187"/>
      <c r="AE5" s="187"/>
      <c r="AF5" s="187"/>
    </row>
    <row r="6" spans="1:69" ht="29.25" hidden="1" customHeight="1" x14ac:dyDescent="0.25">
      <c r="A6" s="193" t="s">
        <v>6</v>
      </c>
      <c r="B6" s="194"/>
      <c r="C6" s="194"/>
      <c r="D6" s="17">
        <v>65763979485</v>
      </c>
      <c r="E6" s="18"/>
      <c r="F6" s="19"/>
      <c r="G6" s="20" t="s">
        <v>7</v>
      </c>
      <c r="H6" s="17">
        <v>2876849592</v>
      </c>
      <c r="I6" s="195"/>
      <c r="J6" s="195"/>
      <c r="K6" s="21"/>
      <c r="L6" s="18"/>
      <c r="M6" s="18"/>
      <c r="N6" s="18"/>
      <c r="O6" s="16"/>
      <c r="P6" s="16"/>
      <c r="Q6" s="16"/>
      <c r="R6" s="16"/>
      <c r="S6" s="16"/>
      <c r="T6" s="16"/>
      <c r="U6" s="196" t="s">
        <v>8</v>
      </c>
      <c r="V6" s="197"/>
      <c r="W6" s="198" t="s">
        <v>9</v>
      </c>
      <c r="X6" s="199"/>
      <c r="Y6" s="200"/>
      <c r="Z6" s="199"/>
      <c r="AA6" s="199"/>
      <c r="AB6" s="199"/>
      <c r="AC6" s="199"/>
      <c r="AD6" s="199"/>
      <c r="AE6" s="199"/>
      <c r="AF6" s="201"/>
    </row>
    <row r="7" spans="1:69" ht="26.25" hidden="1" customHeight="1" thickBot="1" x14ac:dyDescent="0.3">
      <c r="A7" s="202" t="s">
        <v>10</v>
      </c>
      <c r="B7" s="203"/>
      <c r="C7" s="203"/>
      <c r="D7" s="22">
        <v>63326183707</v>
      </c>
      <c r="E7" s="18"/>
      <c r="F7" s="21"/>
      <c r="G7" s="23" t="s">
        <v>11</v>
      </c>
      <c r="H7" s="22">
        <v>2732018409</v>
      </c>
      <c r="I7" s="195"/>
      <c r="J7" s="195"/>
      <c r="K7" s="21"/>
      <c r="L7" s="18"/>
      <c r="M7" s="18"/>
      <c r="N7" s="18"/>
      <c r="O7" s="16"/>
      <c r="P7" s="16"/>
      <c r="Q7" s="16"/>
      <c r="R7" s="16"/>
      <c r="S7" s="16"/>
      <c r="T7" s="16"/>
      <c r="U7" s="188" t="s">
        <v>12</v>
      </c>
      <c r="V7" s="189"/>
      <c r="W7" s="204" t="s">
        <v>13</v>
      </c>
      <c r="X7" s="204"/>
      <c r="Y7" s="171"/>
      <c r="Z7" s="204"/>
      <c r="AA7" s="204"/>
      <c r="AB7" s="204"/>
      <c r="AC7" s="204"/>
      <c r="AD7" s="204"/>
      <c r="AE7" s="204"/>
      <c r="AF7" s="205"/>
    </row>
    <row r="8" spans="1:69" ht="23.25" hidden="1" customHeight="1" thickBot="1" x14ac:dyDescent="0.25">
      <c r="A8" s="180"/>
      <c r="B8" s="180"/>
      <c r="C8" s="180"/>
      <c r="D8" s="180"/>
      <c r="E8" s="180"/>
      <c r="F8" s="180"/>
      <c r="G8" s="180"/>
      <c r="H8" s="180"/>
      <c r="I8" s="180"/>
      <c r="J8" s="180"/>
      <c r="K8" s="180"/>
      <c r="L8" s="180"/>
      <c r="M8" s="180"/>
      <c r="N8" s="180"/>
      <c r="O8" s="16"/>
      <c r="P8" s="16"/>
      <c r="Q8" s="16"/>
      <c r="R8" s="16"/>
      <c r="S8" s="16"/>
      <c r="T8" s="16"/>
      <c r="U8" s="181" t="s">
        <v>14</v>
      </c>
      <c r="V8" s="182"/>
      <c r="W8" s="183" t="s">
        <v>15</v>
      </c>
      <c r="X8" s="183"/>
      <c r="Y8" s="171"/>
      <c r="Z8" s="183"/>
      <c r="AA8" s="183"/>
      <c r="AB8" s="183"/>
      <c r="AC8" s="183"/>
      <c r="AD8" s="183"/>
      <c r="AE8" s="183"/>
      <c r="AF8" s="184"/>
    </row>
    <row r="9" spans="1:69" ht="34.5" hidden="1" customHeight="1" x14ac:dyDescent="0.3">
      <c r="A9" s="185" t="s">
        <v>16</v>
      </c>
      <c r="B9" s="186"/>
      <c r="C9" s="186"/>
      <c r="D9" s="24"/>
      <c r="E9" s="187"/>
      <c r="F9" s="187"/>
      <c r="G9" s="187"/>
      <c r="H9" s="25"/>
      <c r="I9" s="187"/>
      <c r="J9" s="187"/>
      <c r="K9" s="187"/>
      <c r="L9" s="187"/>
      <c r="M9" s="187"/>
      <c r="N9" s="187"/>
      <c r="O9" s="16"/>
      <c r="P9" s="16"/>
      <c r="Q9" s="16"/>
      <c r="R9" s="16"/>
      <c r="S9" s="16"/>
      <c r="T9" s="16"/>
      <c r="U9" s="188" t="s">
        <v>17</v>
      </c>
      <c r="V9" s="189"/>
      <c r="W9" s="183">
        <v>3008754412</v>
      </c>
      <c r="X9" s="183"/>
      <c r="Y9" s="171"/>
      <c r="Z9" s="183"/>
      <c r="AA9" s="183"/>
      <c r="AB9" s="183"/>
      <c r="AC9" s="183"/>
      <c r="AD9" s="183"/>
      <c r="AE9" s="183"/>
      <c r="AF9" s="184"/>
      <c r="AH9" s="26"/>
    </row>
    <row r="10" spans="1:69" ht="32.25" hidden="1" customHeight="1" thickBot="1" x14ac:dyDescent="0.3">
      <c r="A10" s="190" t="s">
        <v>18</v>
      </c>
      <c r="B10" s="191"/>
      <c r="C10" s="191"/>
      <c r="D10" s="22"/>
      <c r="E10" s="192"/>
      <c r="F10" s="192"/>
      <c r="G10" s="192"/>
      <c r="H10" s="27"/>
      <c r="I10" s="187"/>
      <c r="J10" s="187"/>
      <c r="K10" s="187"/>
      <c r="L10" s="187"/>
      <c r="M10" s="187"/>
      <c r="N10" s="187"/>
      <c r="O10" s="16"/>
      <c r="P10" s="16"/>
      <c r="Q10" s="16"/>
      <c r="R10" s="16"/>
      <c r="S10" s="16"/>
      <c r="T10" s="16"/>
      <c r="U10" s="167" t="s">
        <v>19</v>
      </c>
      <c r="V10" s="168"/>
      <c r="W10" s="169" t="s">
        <v>20</v>
      </c>
      <c r="X10" s="170"/>
      <c r="Y10" s="171"/>
      <c r="Z10" s="170"/>
      <c r="AA10" s="170"/>
      <c r="AB10" s="170"/>
      <c r="AC10" s="170"/>
      <c r="AD10" s="170"/>
      <c r="AE10" s="170"/>
      <c r="AF10" s="172"/>
    </row>
    <row r="11" spans="1:69" ht="38.25" hidden="1" customHeight="1" x14ac:dyDescent="0.25">
      <c r="A11" s="173" t="s">
        <v>21</v>
      </c>
      <c r="B11" s="174"/>
      <c r="C11" s="174"/>
      <c r="D11" s="174"/>
      <c r="E11" s="175"/>
      <c r="F11" s="175"/>
      <c r="G11" s="175"/>
      <c r="H11" s="175"/>
      <c r="I11" s="175"/>
      <c r="J11" s="175"/>
      <c r="K11" s="175"/>
      <c r="L11" s="175"/>
      <c r="M11" s="175"/>
      <c r="N11" s="176"/>
      <c r="O11" s="177" t="s">
        <v>22</v>
      </c>
      <c r="P11" s="174"/>
      <c r="Q11" s="174"/>
      <c r="R11" s="174"/>
      <c r="S11" s="174"/>
      <c r="T11" s="174"/>
      <c r="U11" s="176"/>
      <c r="V11" s="178" t="s">
        <v>23</v>
      </c>
      <c r="W11" s="175"/>
      <c r="X11" s="175"/>
      <c r="Y11" s="179"/>
      <c r="Z11" s="176"/>
      <c r="AA11" s="178" t="s">
        <v>24</v>
      </c>
      <c r="AB11" s="175"/>
      <c r="AC11" s="175"/>
      <c r="AD11" s="175"/>
      <c r="AE11" s="176"/>
      <c r="AF11" s="28" t="s">
        <v>25</v>
      </c>
      <c r="AG11" s="29"/>
    </row>
    <row r="12" spans="1:69" hidden="1" x14ac:dyDescent="0.25">
      <c r="A12" s="30">
        <v>1</v>
      </c>
      <c r="B12" s="31">
        <v>2</v>
      </c>
      <c r="C12" s="31">
        <v>3</v>
      </c>
      <c r="D12" s="32">
        <v>4</v>
      </c>
      <c r="E12" s="33">
        <v>5</v>
      </c>
      <c r="F12" s="33">
        <v>6</v>
      </c>
      <c r="G12" s="33">
        <v>7</v>
      </c>
      <c r="H12" s="164">
        <v>8</v>
      </c>
      <c r="I12" s="165"/>
      <c r="J12" s="165"/>
      <c r="K12" s="165"/>
      <c r="L12" s="32">
        <v>9</v>
      </c>
      <c r="M12" s="164">
        <v>10</v>
      </c>
      <c r="N12" s="166"/>
      <c r="O12" s="34">
        <v>11</v>
      </c>
      <c r="P12" s="34">
        <v>12</v>
      </c>
      <c r="Q12" s="34">
        <v>13</v>
      </c>
      <c r="R12" s="34">
        <v>14</v>
      </c>
      <c r="S12" s="34">
        <v>15</v>
      </c>
      <c r="T12" s="34">
        <v>16</v>
      </c>
      <c r="U12" s="34">
        <v>17</v>
      </c>
      <c r="V12" s="31">
        <v>18</v>
      </c>
      <c r="W12" s="31">
        <v>19</v>
      </c>
      <c r="X12" s="35">
        <v>20</v>
      </c>
      <c r="Y12" s="36">
        <v>21</v>
      </c>
      <c r="Z12" s="32">
        <v>22</v>
      </c>
      <c r="AA12" s="164">
        <v>23</v>
      </c>
      <c r="AB12" s="165"/>
      <c r="AC12" s="165"/>
      <c r="AD12" s="165"/>
      <c r="AE12" s="166"/>
      <c r="AF12" s="31">
        <v>24</v>
      </c>
      <c r="AG12" s="37"/>
    </row>
    <row r="13" spans="1:69" ht="69.75" hidden="1" customHeight="1" x14ac:dyDescent="0.25">
      <c r="A13" s="33" t="s">
        <v>26</v>
      </c>
      <c r="B13" s="33" t="s">
        <v>27</v>
      </c>
      <c r="C13" s="33" t="s">
        <v>28</v>
      </c>
      <c r="D13" s="33" t="s">
        <v>29</v>
      </c>
      <c r="E13" s="33" t="s">
        <v>30</v>
      </c>
      <c r="F13" s="33" t="s">
        <v>31</v>
      </c>
      <c r="G13" s="33" t="s">
        <v>32</v>
      </c>
      <c r="H13" s="33" t="s">
        <v>33</v>
      </c>
      <c r="I13" s="33" t="s">
        <v>34</v>
      </c>
      <c r="J13" s="33" t="s">
        <v>35</v>
      </c>
      <c r="K13" s="33" t="s">
        <v>36</v>
      </c>
      <c r="L13" s="33" t="s">
        <v>37</v>
      </c>
      <c r="M13" s="33" t="s">
        <v>38</v>
      </c>
      <c r="N13" s="33" t="s">
        <v>39</v>
      </c>
      <c r="O13" s="38" t="s">
        <v>40</v>
      </c>
      <c r="P13" s="38" t="s">
        <v>41</v>
      </c>
      <c r="Q13" s="38" t="s">
        <v>42</v>
      </c>
      <c r="R13" s="38" t="s">
        <v>43</v>
      </c>
      <c r="S13" s="38" t="s">
        <v>44</v>
      </c>
      <c r="T13" s="39" t="s">
        <v>45</v>
      </c>
      <c r="U13" s="33" t="s">
        <v>46</v>
      </c>
      <c r="V13" s="40" t="s">
        <v>47</v>
      </c>
      <c r="W13" s="33" t="s">
        <v>48</v>
      </c>
      <c r="X13" s="41" t="s">
        <v>49</v>
      </c>
      <c r="Y13" s="40" t="s">
        <v>50</v>
      </c>
      <c r="Z13" s="42" t="s">
        <v>51</v>
      </c>
      <c r="AA13" s="43" t="s">
        <v>52</v>
      </c>
      <c r="AB13" s="43" t="s">
        <v>53</v>
      </c>
      <c r="AC13" s="43" t="s">
        <v>54</v>
      </c>
      <c r="AD13" s="43" t="s">
        <v>55</v>
      </c>
      <c r="AE13" s="43" t="s">
        <v>56</v>
      </c>
      <c r="AF13" s="43" t="s">
        <v>57</v>
      </c>
      <c r="AG13" s="44" t="s">
        <v>58</v>
      </c>
      <c r="AH13" s="45" t="s">
        <v>59</v>
      </c>
      <c r="AI13" s="45" t="s">
        <v>60</v>
      </c>
      <c r="AJ13" s="45" t="s">
        <v>61</v>
      </c>
      <c r="AK13" s="45" t="s">
        <v>62</v>
      </c>
      <c r="AL13" s="45" t="s">
        <v>63</v>
      </c>
    </row>
    <row r="14" spans="1:69" ht="27" hidden="1" customHeight="1" x14ac:dyDescent="0.25">
      <c r="A14" s="46">
        <v>1</v>
      </c>
      <c r="B14" s="47">
        <v>2019</v>
      </c>
      <c r="C14" s="48" t="s">
        <v>64</v>
      </c>
      <c r="D14" s="48" t="s">
        <v>65</v>
      </c>
      <c r="E14" s="48" t="s">
        <v>66</v>
      </c>
      <c r="F14" s="49" t="s">
        <v>67</v>
      </c>
      <c r="G14" s="50" t="s">
        <v>68</v>
      </c>
      <c r="H14" s="51" t="s">
        <v>69</v>
      </c>
      <c r="I14" s="52">
        <v>45</v>
      </c>
      <c r="J14" s="53" t="str">
        <f>IF(ISERROR(VLOOKUP(I14,[1]Eje_Pilar!$C$2:$E$47,2,FALSE))," ",VLOOKUP(I14,[1]Eje_Pilar!$C$2:$E$47,2,FALSE))</f>
        <v>Gobernanza e influencia local, regional e internacional</v>
      </c>
      <c r="K14" s="53" t="str">
        <f>IF(ISERROR(VLOOKUP(I14,[1]Eje_Pilar!$C$2:$E$47,3,FALSE))," ",VLOOKUP(I14,[1]Eje_Pilar!$C$2:$E$47,3,FALSE))</f>
        <v>Eje Transversal 4 Gobierno Legitimo, Fortalecimiento Local y Eficiencia</v>
      </c>
      <c r="L14" s="54">
        <v>1415</v>
      </c>
      <c r="M14" s="55">
        <v>1090393954</v>
      </c>
      <c r="N14" s="56" t="s">
        <v>70</v>
      </c>
      <c r="O14" s="57">
        <v>52235000</v>
      </c>
      <c r="P14" s="58"/>
      <c r="Q14" s="59"/>
      <c r="R14" s="60"/>
      <c r="S14" s="57"/>
      <c r="T14" s="61">
        <f t="shared" ref="T14:T77" si="0">+O14+Q14+S14</f>
        <v>52235000</v>
      </c>
      <c r="U14" s="62">
        <v>28365000</v>
      </c>
      <c r="V14" s="63">
        <v>43487</v>
      </c>
      <c r="W14" s="63">
        <v>43489</v>
      </c>
      <c r="X14" s="63">
        <v>43955</v>
      </c>
      <c r="Y14" s="64">
        <v>337</v>
      </c>
      <c r="Z14" s="47"/>
      <c r="AA14" s="65"/>
      <c r="AB14" s="55"/>
      <c r="AC14" s="55"/>
      <c r="AD14" s="55"/>
      <c r="AE14" s="55" t="s">
        <v>71</v>
      </c>
      <c r="AF14" s="66">
        <f>IF(ISERROR(U14/T14),"-",(U14/T14))</f>
        <v>0.54302670623145399</v>
      </c>
      <c r="AG14" s="67">
        <f>IF(SUMPRODUCT((A$14:A14=A14)*(B$14:B14=B14)*(C$14:C14=C14))&gt;1,0,1)</f>
        <v>1</v>
      </c>
      <c r="AH14" s="68" t="str">
        <f t="shared" ref="AH14:AH77" si="1">IFERROR(VLOOKUP(D14,tipo,1,FALSE),"NO")</f>
        <v>Contratos de prestación de servicios profesionales y de apoyo a la gestión</v>
      </c>
      <c r="AI14" s="68" t="str">
        <f t="shared" ref="AI14:AI77" si="2">IFERROR(VLOOKUP(E14,modal,1,FALSE),"NO")</f>
        <v>Contratación directa</v>
      </c>
      <c r="AJ14" s="69" t="str">
        <f>IFERROR(VLOOKUP(F14,[1]Tipo!$C$12:$C$27,1,FALSE),"NO")</f>
        <v>Prestación de servicios profesionales y de apoyo a la gestión, o para la ejecución de trabajos artísticos que sólo puedan encomendarse a determinadas personas naturales;</v>
      </c>
      <c r="AK14" s="68" t="str">
        <f t="shared" ref="AK14:AK77" si="3">IFERROR(VLOOKUP(H14,afectacion,1,FALSE),"NO")</f>
        <v>Inversión</v>
      </c>
      <c r="AL14" s="68">
        <f t="shared" ref="AL14:AL77" si="4">IFERROR(VLOOKUP(I14,programa,1,FALSE),"NO")</f>
        <v>45</v>
      </c>
      <c r="AM14" s="70"/>
      <c r="AN14" s="70"/>
      <c r="AO14" s="70"/>
      <c r="AP14"/>
      <c r="AQ14"/>
      <c r="AR14"/>
      <c r="AS14"/>
      <c r="AT14"/>
      <c r="AU14"/>
      <c r="AV14"/>
      <c r="AW14"/>
      <c r="AX14"/>
      <c r="AY14"/>
      <c r="AZ14"/>
      <c r="BA14"/>
      <c r="BB14"/>
      <c r="BC14"/>
      <c r="BD14"/>
      <c r="BE14"/>
      <c r="BF14"/>
      <c r="BG14"/>
      <c r="BH14"/>
      <c r="BI14"/>
      <c r="BJ14"/>
      <c r="BK14"/>
      <c r="BL14"/>
      <c r="BM14"/>
      <c r="BN14"/>
      <c r="BO14"/>
      <c r="BP14"/>
      <c r="BQ14"/>
    </row>
    <row r="15" spans="1:69" ht="27" hidden="1" customHeight="1" x14ac:dyDescent="0.25">
      <c r="A15" s="46">
        <v>2</v>
      </c>
      <c r="B15" s="47">
        <v>2019</v>
      </c>
      <c r="C15" s="48" t="s">
        <v>72</v>
      </c>
      <c r="D15" s="48" t="s">
        <v>65</v>
      </c>
      <c r="E15" s="48" t="s">
        <v>66</v>
      </c>
      <c r="F15" s="49" t="s">
        <v>67</v>
      </c>
      <c r="G15" s="50" t="s">
        <v>73</v>
      </c>
      <c r="H15" s="51" t="s">
        <v>69</v>
      </c>
      <c r="I15" s="52">
        <v>45</v>
      </c>
      <c r="J15" s="53" t="str">
        <f>IF(ISERROR(VLOOKUP(I15,[1]Eje_Pilar!$C$2:$E$47,2,FALSE))," ",VLOOKUP(I15,[1]Eje_Pilar!$C$2:$E$47,2,FALSE))</f>
        <v>Gobernanza e influencia local, regional e internacional</v>
      </c>
      <c r="K15" s="53" t="str">
        <f>IF(ISERROR(VLOOKUP(I15,[1]Eje_Pilar!$C$2:$E$47,3,FALSE))," ",VLOOKUP(I15,[1]Eje_Pilar!$C$2:$E$47,3,FALSE))</f>
        <v>Eje Transversal 4 Gobierno Legitimo, Fortalecimiento Local y Eficiencia</v>
      </c>
      <c r="L15" s="54">
        <v>1415</v>
      </c>
      <c r="M15" s="55">
        <v>79791741</v>
      </c>
      <c r="N15" s="56" t="s">
        <v>74</v>
      </c>
      <c r="O15" s="57">
        <v>85373333</v>
      </c>
      <c r="P15" s="58"/>
      <c r="Q15" s="59"/>
      <c r="R15" s="60">
        <v>1</v>
      </c>
      <c r="S15" s="57">
        <v>5320000</v>
      </c>
      <c r="T15" s="61">
        <f t="shared" si="0"/>
        <v>90693333</v>
      </c>
      <c r="U15" s="62">
        <v>77212333</v>
      </c>
      <c r="V15" s="63">
        <v>43488</v>
      </c>
      <c r="W15" s="63">
        <v>43489</v>
      </c>
      <c r="X15" s="63">
        <v>43851</v>
      </c>
      <c r="Y15" s="47">
        <v>337</v>
      </c>
      <c r="Z15" s="47">
        <v>21</v>
      </c>
      <c r="AA15" s="65"/>
      <c r="AB15" s="55"/>
      <c r="AC15" s="55" t="s">
        <v>71</v>
      </c>
      <c r="AD15" s="55"/>
      <c r="AE15" s="55"/>
      <c r="AF15" s="66">
        <f>IF(ISERROR(U15/T15),"-",(U15/T15))</f>
        <v>0.85135621821286467</v>
      </c>
      <c r="AG15" s="67">
        <f>IF(SUMPRODUCT((A$14:A15=A15)*(B$14:B15=B15)*(C$14:C15=C15))&gt;1,0,1)</f>
        <v>1</v>
      </c>
      <c r="AH15" s="68" t="str">
        <f t="shared" si="1"/>
        <v>Contratos de prestación de servicios profesionales y de apoyo a la gestión</v>
      </c>
      <c r="AI15" s="68" t="str">
        <f t="shared" si="2"/>
        <v>Contratación directa</v>
      </c>
      <c r="AJ15" s="69" t="str">
        <f>IFERROR(VLOOKUP(F15,[1]Tipo!$C$12:$C$27,1,FALSE),"NO")</f>
        <v>Prestación de servicios profesionales y de apoyo a la gestión, o para la ejecución de trabajos artísticos que sólo puedan encomendarse a determinadas personas naturales;</v>
      </c>
      <c r="AK15" s="68" t="str">
        <f t="shared" si="3"/>
        <v>Inversión</v>
      </c>
      <c r="AL15" s="68">
        <f t="shared" si="4"/>
        <v>45</v>
      </c>
      <c r="AM15" s="70"/>
      <c r="AN15" s="70"/>
      <c r="AO15" s="70"/>
      <c r="AP15"/>
      <c r="AQ15"/>
      <c r="AR15"/>
      <c r="AS15"/>
      <c r="AT15"/>
      <c r="AU15"/>
      <c r="AV15"/>
      <c r="AW15"/>
      <c r="AX15"/>
      <c r="AY15"/>
      <c r="AZ15"/>
      <c r="BA15"/>
      <c r="BB15"/>
      <c r="BC15"/>
      <c r="BD15"/>
      <c r="BE15"/>
      <c r="BF15"/>
      <c r="BG15"/>
      <c r="BH15"/>
      <c r="BI15"/>
      <c r="BJ15"/>
      <c r="BK15"/>
      <c r="BL15"/>
      <c r="BM15"/>
      <c r="BN15"/>
      <c r="BO15"/>
      <c r="BP15"/>
      <c r="BQ15"/>
    </row>
    <row r="16" spans="1:69" ht="27" hidden="1" customHeight="1" x14ac:dyDescent="0.25">
      <c r="A16" s="46">
        <v>3</v>
      </c>
      <c r="B16" s="47">
        <v>2019</v>
      </c>
      <c r="C16" s="48" t="s">
        <v>75</v>
      </c>
      <c r="D16" s="48" t="s">
        <v>65</v>
      </c>
      <c r="E16" s="48" t="s">
        <v>66</v>
      </c>
      <c r="F16" s="49" t="s">
        <v>67</v>
      </c>
      <c r="G16" s="50" t="s">
        <v>73</v>
      </c>
      <c r="H16" s="51" t="s">
        <v>69</v>
      </c>
      <c r="I16" s="52">
        <v>45</v>
      </c>
      <c r="J16" s="53" t="str">
        <f>IF(ISERROR(VLOOKUP(I16,[1]Eje_Pilar!$C$2:$E$47,2,FALSE))," ",VLOOKUP(I16,[1]Eje_Pilar!$C$2:$E$47,2,FALSE))</f>
        <v>Gobernanza e influencia local, regional e internacional</v>
      </c>
      <c r="K16" s="53" t="str">
        <f>IF(ISERROR(VLOOKUP(I16,[1]Eje_Pilar!$C$2:$E$47,3,FALSE))," ",VLOOKUP(I16,[1]Eje_Pilar!$C$2:$E$47,3,FALSE))</f>
        <v>Eje Transversal 4 Gobierno Legitimo, Fortalecimiento Local y Eficiencia</v>
      </c>
      <c r="L16" s="54">
        <v>1415</v>
      </c>
      <c r="M16" s="55">
        <v>12202124</v>
      </c>
      <c r="N16" s="56" t="s">
        <v>76</v>
      </c>
      <c r="O16" s="57">
        <v>85373333</v>
      </c>
      <c r="P16" s="58"/>
      <c r="Q16" s="59"/>
      <c r="R16" s="60">
        <v>1</v>
      </c>
      <c r="S16" s="57">
        <v>5320000</v>
      </c>
      <c r="T16" s="61">
        <f t="shared" si="0"/>
        <v>90693333</v>
      </c>
      <c r="U16" s="62">
        <v>77773333</v>
      </c>
      <c r="V16" s="63">
        <v>43488</v>
      </c>
      <c r="W16" s="63">
        <v>43489</v>
      </c>
      <c r="X16" s="63">
        <v>43851</v>
      </c>
      <c r="Y16" s="47">
        <v>337</v>
      </c>
      <c r="Z16" s="47">
        <v>21</v>
      </c>
      <c r="AA16" s="65"/>
      <c r="AB16" s="55"/>
      <c r="AC16" s="55" t="s">
        <v>71</v>
      </c>
      <c r="AD16" s="55"/>
      <c r="AE16" s="55"/>
      <c r="AF16" s="66">
        <f t="shared" ref="AF16:AF79" si="5">IF(ISERROR(U16/T16),"-",(U16/T16))</f>
        <v>0.85754189891775179</v>
      </c>
      <c r="AG16" s="67">
        <f>IF(SUMPRODUCT((A$14:A16=A16)*(B$14:B16=B16)*(C$14:C16=C16))&gt;1,0,1)</f>
        <v>1</v>
      </c>
      <c r="AH16" s="68" t="str">
        <f t="shared" si="1"/>
        <v>Contratos de prestación de servicios profesionales y de apoyo a la gestión</v>
      </c>
      <c r="AI16" s="68" t="str">
        <f t="shared" si="2"/>
        <v>Contratación directa</v>
      </c>
      <c r="AJ16" s="69" t="str">
        <f>IFERROR(VLOOKUP(F16,[1]Tipo!$C$12:$C$27,1,FALSE),"NO")</f>
        <v>Prestación de servicios profesionales y de apoyo a la gestión, o para la ejecución de trabajos artísticos que sólo puedan encomendarse a determinadas personas naturales;</v>
      </c>
      <c r="AK16" s="68" t="str">
        <f t="shared" si="3"/>
        <v>Inversión</v>
      </c>
      <c r="AL16" s="68">
        <f t="shared" si="4"/>
        <v>45</v>
      </c>
      <c r="AM16" s="70"/>
      <c r="AN16" s="70"/>
      <c r="AO16" s="70"/>
      <c r="AP16"/>
      <c r="AQ16"/>
      <c r="AR16"/>
      <c r="AS16"/>
      <c r="AT16"/>
      <c r="AU16"/>
      <c r="AV16"/>
      <c r="AW16"/>
      <c r="AX16"/>
      <c r="AY16"/>
      <c r="AZ16"/>
      <c r="BA16"/>
      <c r="BB16"/>
      <c r="BC16"/>
      <c r="BD16"/>
      <c r="BE16"/>
      <c r="BF16"/>
      <c r="BG16"/>
      <c r="BH16"/>
      <c r="BI16"/>
      <c r="BJ16"/>
      <c r="BK16"/>
      <c r="BL16"/>
      <c r="BM16"/>
      <c r="BN16"/>
      <c r="BO16"/>
      <c r="BP16"/>
      <c r="BQ16"/>
    </row>
    <row r="17" spans="1:69" ht="27" hidden="1" customHeight="1" x14ac:dyDescent="0.25">
      <c r="A17" s="46">
        <v>4</v>
      </c>
      <c r="B17" s="47">
        <v>2019</v>
      </c>
      <c r="C17" s="48" t="s">
        <v>77</v>
      </c>
      <c r="D17" s="48" t="s">
        <v>65</v>
      </c>
      <c r="E17" s="48" t="s">
        <v>66</v>
      </c>
      <c r="F17" s="49" t="s">
        <v>67</v>
      </c>
      <c r="G17" s="50" t="s">
        <v>78</v>
      </c>
      <c r="H17" s="51" t="s">
        <v>69</v>
      </c>
      <c r="I17" s="52">
        <v>45</v>
      </c>
      <c r="J17" s="53" t="str">
        <f>IF(ISERROR(VLOOKUP(I17,[1]Eje_Pilar!$C$2:$E$47,2,FALSE))," ",VLOOKUP(I17,[1]Eje_Pilar!$C$2:$E$47,2,FALSE))</f>
        <v>Gobernanza e influencia local, regional e internacional</v>
      </c>
      <c r="K17" s="53" t="str">
        <f>IF(ISERROR(VLOOKUP(I17,[1]Eje_Pilar!$C$2:$E$47,3,FALSE))," ",VLOOKUP(I17,[1]Eje_Pilar!$C$2:$E$47,3,FALSE))</f>
        <v>Eje Transversal 4 Gobierno Legitimo, Fortalecimiento Local y Eficiencia</v>
      </c>
      <c r="L17" s="54">
        <v>1415</v>
      </c>
      <c r="M17" s="55">
        <v>1015410893</v>
      </c>
      <c r="N17" s="56" t="s">
        <v>79</v>
      </c>
      <c r="O17" s="57">
        <v>48600000</v>
      </c>
      <c r="P17" s="58"/>
      <c r="Q17" s="59"/>
      <c r="R17" s="60">
        <v>2</v>
      </c>
      <c r="S17" s="57">
        <v>15840000</v>
      </c>
      <c r="T17" s="61">
        <f t="shared" si="0"/>
        <v>64440000</v>
      </c>
      <c r="U17" s="62">
        <v>55260000</v>
      </c>
      <c r="V17" s="63">
        <v>43488</v>
      </c>
      <c r="W17" s="63">
        <v>43489</v>
      </c>
      <c r="X17" s="63">
        <v>43851</v>
      </c>
      <c r="Y17" s="47">
        <v>270</v>
      </c>
      <c r="Z17" s="47">
        <v>87</v>
      </c>
      <c r="AA17" s="65"/>
      <c r="AB17" s="55"/>
      <c r="AC17" s="55" t="s">
        <v>71</v>
      </c>
      <c r="AD17" s="55"/>
      <c r="AE17" s="55"/>
      <c r="AF17" s="66">
        <f t="shared" si="5"/>
        <v>0.85754189944134074</v>
      </c>
      <c r="AG17" s="67">
        <f>IF(SUMPRODUCT((A$14:A17=A17)*(B$14:B17=B17)*(C$14:C17=C17))&gt;1,0,1)</f>
        <v>1</v>
      </c>
      <c r="AH17" s="68" t="str">
        <f t="shared" si="1"/>
        <v>Contratos de prestación de servicios profesionales y de apoyo a la gestión</v>
      </c>
      <c r="AI17" s="68" t="str">
        <f t="shared" si="2"/>
        <v>Contratación directa</v>
      </c>
      <c r="AJ17" s="69" t="str">
        <f>IFERROR(VLOOKUP(F17,[1]Tipo!$C$12:$C$27,1,FALSE),"NO")</f>
        <v>Prestación de servicios profesionales y de apoyo a la gestión, o para la ejecución de trabajos artísticos que sólo puedan encomendarse a determinadas personas naturales;</v>
      </c>
      <c r="AK17" s="68" t="str">
        <f t="shared" si="3"/>
        <v>Inversión</v>
      </c>
      <c r="AL17" s="68">
        <f t="shared" si="4"/>
        <v>45</v>
      </c>
      <c r="AM17" s="70"/>
      <c r="AN17" s="70"/>
      <c r="AO17" s="70"/>
      <c r="AP17"/>
      <c r="AQ17"/>
      <c r="AR17"/>
      <c r="AS17"/>
      <c r="AT17"/>
      <c r="AU17"/>
      <c r="AV17"/>
      <c r="AW17"/>
      <c r="AX17"/>
      <c r="AY17"/>
      <c r="AZ17"/>
      <c r="BA17"/>
      <c r="BB17"/>
      <c r="BC17"/>
      <c r="BD17"/>
      <c r="BE17"/>
      <c r="BF17"/>
      <c r="BG17"/>
      <c r="BH17"/>
      <c r="BI17"/>
      <c r="BJ17"/>
      <c r="BK17"/>
      <c r="BL17"/>
      <c r="BM17"/>
      <c r="BN17"/>
      <c r="BO17"/>
      <c r="BP17"/>
      <c r="BQ17"/>
    </row>
    <row r="18" spans="1:69" ht="27" hidden="1" customHeight="1" x14ac:dyDescent="0.25">
      <c r="A18" s="46">
        <v>5</v>
      </c>
      <c r="B18" s="47">
        <v>2019</v>
      </c>
      <c r="C18" s="48" t="s">
        <v>80</v>
      </c>
      <c r="D18" s="48" t="s">
        <v>65</v>
      </c>
      <c r="E18" s="48" t="s">
        <v>66</v>
      </c>
      <c r="F18" s="49" t="s">
        <v>67</v>
      </c>
      <c r="G18" s="50" t="s">
        <v>81</v>
      </c>
      <c r="H18" s="51" t="s">
        <v>69</v>
      </c>
      <c r="I18" s="52">
        <v>45</v>
      </c>
      <c r="J18" s="53" t="str">
        <f>IF(ISERROR(VLOOKUP(I18,[1]Eje_Pilar!$C$2:$E$47,2,FALSE))," ",VLOOKUP(I18,[1]Eje_Pilar!$C$2:$E$47,2,FALSE))</f>
        <v>Gobernanza e influencia local, regional e internacional</v>
      </c>
      <c r="K18" s="53" t="str">
        <f>IF(ISERROR(VLOOKUP(I18,[1]Eje_Pilar!$C$2:$E$47,3,FALSE))," ",VLOOKUP(I18,[1]Eje_Pilar!$C$2:$E$47,3,FALSE))</f>
        <v>Eje Transversal 4 Gobierno Legitimo, Fortalecimiento Local y Eficiencia</v>
      </c>
      <c r="L18" s="54">
        <v>1415</v>
      </c>
      <c r="M18" s="55">
        <v>53039356</v>
      </c>
      <c r="N18" s="56" t="s">
        <v>82</v>
      </c>
      <c r="O18" s="57">
        <v>41850000</v>
      </c>
      <c r="P18" s="58"/>
      <c r="Q18" s="59"/>
      <c r="R18" s="60"/>
      <c r="S18" s="57"/>
      <c r="T18" s="61">
        <f t="shared" si="0"/>
        <v>41850000</v>
      </c>
      <c r="U18" s="62">
        <v>41850000</v>
      </c>
      <c r="V18" s="63">
        <v>43489</v>
      </c>
      <c r="W18" s="63">
        <v>43489</v>
      </c>
      <c r="X18" s="63">
        <v>43761</v>
      </c>
      <c r="Y18" s="47">
        <v>270</v>
      </c>
      <c r="Z18" s="47"/>
      <c r="AA18" s="65"/>
      <c r="AB18" s="55"/>
      <c r="AC18" s="55"/>
      <c r="AD18" s="55"/>
      <c r="AE18" s="55" t="s">
        <v>71</v>
      </c>
      <c r="AF18" s="66">
        <f t="shared" si="5"/>
        <v>1</v>
      </c>
      <c r="AG18" s="67">
        <f>IF(SUMPRODUCT((A$14:A18=A18)*(B$14:B18=B18)*(C$14:C18=C18))&gt;1,0,1)</f>
        <v>1</v>
      </c>
      <c r="AH18" s="68" t="str">
        <f t="shared" si="1"/>
        <v>Contratos de prestación de servicios profesionales y de apoyo a la gestión</v>
      </c>
      <c r="AI18" s="68" t="str">
        <f t="shared" si="2"/>
        <v>Contratación directa</v>
      </c>
      <c r="AJ18" s="69" t="str">
        <f>IFERROR(VLOOKUP(F18,[1]Tipo!$C$12:$C$27,1,FALSE),"NO")</f>
        <v>Prestación de servicios profesionales y de apoyo a la gestión, o para la ejecución de trabajos artísticos que sólo puedan encomendarse a determinadas personas naturales;</v>
      </c>
      <c r="AK18" s="68" t="str">
        <f t="shared" si="3"/>
        <v>Inversión</v>
      </c>
      <c r="AL18" s="68">
        <f t="shared" si="4"/>
        <v>45</v>
      </c>
      <c r="AM18" s="70"/>
      <c r="AN18" s="70"/>
      <c r="AO18" s="70"/>
      <c r="AP18"/>
      <c r="AQ18"/>
      <c r="AR18"/>
      <c r="AS18"/>
      <c r="AT18"/>
      <c r="AU18"/>
      <c r="AV18"/>
      <c r="AW18"/>
      <c r="AX18"/>
      <c r="AY18"/>
      <c r="AZ18"/>
      <c r="BA18"/>
      <c r="BB18"/>
      <c r="BC18"/>
      <c r="BD18"/>
      <c r="BE18"/>
      <c r="BF18"/>
      <c r="BG18"/>
      <c r="BH18"/>
      <c r="BI18"/>
      <c r="BJ18"/>
      <c r="BK18"/>
      <c r="BL18"/>
      <c r="BM18"/>
      <c r="BN18"/>
      <c r="BO18"/>
      <c r="BP18"/>
      <c r="BQ18"/>
    </row>
    <row r="19" spans="1:69" ht="27" hidden="1" customHeight="1" x14ac:dyDescent="0.25">
      <c r="A19" s="46">
        <v>6</v>
      </c>
      <c r="B19" s="47">
        <v>2019</v>
      </c>
      <c r="C19" s="48" t="s">
        <v>83</v>
      </c>
      <c r="D19" s="48" t="s">
        <v>65</v>
      </c>
      <c r="E19" s="48" t="s">
        <v>66</v>
      </c>
      <c r="F19" s="49" t="s">
        <v>67</v>
      </c>
      <c r="G19" s="50" t="s">
        <v>84</v>
      </c>
      <c r="H19" s="51" t="s">
        <v>69</v>
      </c>
      <c r="I19" s="52">
        <v>45</v>
      </c>
      <c r="J19" s="53" t="str">
        <f>IF(ISERROR(VLOOKUP(I19,[1]Eje_Pilar!$C$2:$E$47,2,FALSE))," ",VLOOKUP(I19,[1]Eje_Pilar!$C$2:$E$47,2,FALSE))</f>
        <v>Gobernanza e influencia local, regional e internacional</v>
      </c>
      <c r="K19" s="53" t="str">
        <f>IF(ISERROR(VLOOKUP(I19,[1]Eje_Pilar!$C$2:$E$47,3,FALSE))," ",VLOOKUP(I19,[1]Eje_Pilar!$C$2:$E$47,3,FALSE))</f>
        <v>Eje Transversal 4 Gobierno Legitimo, Fortalecimiento Local y Eficiencia</v>
      </c>
      <c r="L19" s="54">
        <v>1415</v>
      </c>
      <c r="M19" s="55">
        <v>79791741</v>
      </c>
      <c r="N19" s="56" t="s">
        <v>85</v>
      </c>
      <c r="O19" s="57">
        <v>79071433</v>
      </c>
      <c r="P19" s="58"/>
      <c r="Q19" s="59"/>
      <c r="R19" s="60"/>
      <c r="S19" s="57"/>
      <c r="T19" s="61">
        <f>+O19+Q19+S19</f>
        <v>79071433</v>
      </c>
      <c r="U19" s="62">
        <v>72124166</v>
      </c>
      <c r="V19" s="63">
        <v>43488</v>
      </c>
      <c r="W19" s="63">
        <v>43489</v>
      </c>
      <c r="X19" s="71">
        <v>43830</v>
      </c>
      <c r="Y19" s="47">
        <v>337</v>
      </c>
      <c r="Z19" s="47"/>
      <c r="AA19" s="65"/>
      <c r="AB19" s="55"/>
      <c r="AC19" s="55"/>
      <c r="AD19" s="55" t="s">
        <v>71</v>
      </c>
      <c r="AE19" s="55"/>
      <c r="AF19" s="66">
        <f t="shared" si="5"/>
        <v>0.91213935632101162</v>
      </c>
      <c r="AG19" s="67">
        <f>IF(SUMPRODUCT((A$14:A19=A19)*(B$14:B19=B19)*(C$14:C19=C19))&gt;1,0,1)</f>
        <v>1</v>
      </c>
      <c r="AH19" s="68" t="str">
        <f>IFERROR(VLOOKUP(D19,tipo,1,FALSE),"NO")</f>
        <v>Contratos de prestación de servicios profesionales y de apoyo a la gestión</v>
      </c>
      <c r="AI19" s="68" t="str">
        <f>IFERROR(VLOOKUP(E19,modal,1,FALSE),"NO")</f>
        <v>Contratación directa</v>
      </c>
      <c r="AJ19" s="69" t="str">
        <f>IFERROR(VLOOKUP(F19,[1]Tipo!$C$12:$C$27,1,FALSE),"NO")</f>
        <v>Prestación de servicios profesionales y de apoyo a la gestión, o para la ejecución de trabajos artísticos que sólo puedan encomendarse a determinadas personas naturales;</v>
      </c>
      <c r="AK19" s="68" t="str">
        <f>IFERROR(VLOOKUP(H19,afectacion,1,FALSE),"NO")</f>
        <v>Inversión</v>
      </c>
      <c r="AL19" s="68">
        <f>IFERROR(VLOOKUP(I19,programa,1,FALSE),"NO")</f>
        <v>45</v>
      </c>
      <c r="AM19" s="70"/>
      <c r="AN19" s="70"/>
      <c r="AO19" s="70"/>
      <c r="AP19"/>
      <c r="AQ19"/>
      <c r="AR19"/>
      <c r="AS19"/>
      <c r="AT19"/>
      <c r="AU19"/>
      <c r="AV19"/>
      <c r="AW19"/>
      <c r="AX19"/>
      <c r="AY19"/>
      <c r="AZ19"/>
      <c r="BA19"/>
      <c r="BB19"/>
      <c r="BC19"/>
      <c r="BD19"/>
      <c r="BE19"/>
      <c r="BF19"/>
      <c r="BG19"/>
      <c r="BH19"/>
      <c r="BI19"/>
      <c r="BJ19"/>
      <c r="BK19"/>
      <c r="BL19"/>
      <c r="BM19"/>
      <c r="BN19"/>
      <c r="BO19"/>
      <c r="BP19"/>
      <c r="BQ19"/>
    </row>
    <row r="20" spans="1:69" ht="27" hidden="1" customHeight="1" x14ac:dyDescent="0.25">
      <c r="A20" s="46">
        <v>7</v>
      </c>
      <c r="B20" s="47">
        <v>2019</v>
      </c>
      <c r="C20" s="48" t="s">
        <v>86</v>
      </c>
      <c r="D20" s="48" t="s">
        <v>65</v>
      </c>
      <c r="E20" s="48" t="s">
        <v>66</v>
      </c>
      <c r="F20" s="49" t="s">
        <v>67</v>
      </c>
      <c r="G20" s="50" t="s">
        <v>87</v>
      </c>
      <c r="H20" s="51" t="s">
        <v>69</v>
      </c>
      <c r="I20" s="52">
        <v>45</v>
      </c>
      <c r="J20" s="53" t="str">
        <f>IF(ISERROR(VLOOKUP(I20,[1]Eje_Pilar!$C$2:$E$47,2,FALSE))," ",VLOOKUP(I20,[1]Eje_Pilar!$C$2:$E$47,2,FALSE))</f>
        <v>Gobernanza e influencia local, regional e internacional</v>
      </c>
      <c r="K20" s="53" t="str">
        <f>IF(ISERROR(VLOOKUP(I20,[1]Eje_Pilar!$C$2:$E$47,3,FALSE))," ",VLOOKUP(I20,[1]Eje_Pilar!$C$2:$E$47,3,FALSE))</f>
        <v>Eje Transversal 4 Gobierno Legitimo, Fortalecimiento Local y Eficiencia</v>
      </c>
      <c r="L20" s="54">
        <v>1415</v>
      </c>
      <c r="M20" s="55">
        <v>1023898584</v>
      </c>
      <c r="N20" s="56" t="s">
        <v>88</v>
      </c>
      <c r="O20" s="57">
        <v>42000000</v>
      </c>
      <c r="P20" s="58"/>
      <c r="Q20" s="59"/>
      <c r="R20" s="60">
        <v>1</v>
      </c>
      <c r="S20" s="57">
        <v>2265000</v>
      </c>
      <c r="T20" s="61">
        <f t="shared" si="0"/>
        <v>44265000</v>
      </c>
      <c r="U20" s="62">
        <v>38250000</v>
      </c>
      <c r="V20" s="63">
        <v>43489</v>
      </c>
      <c r="W20" s="63">
        <v>43490</v>
      </c>
      <c r="X20" s="63">
        <v>43851</v>
      </c>
      <c r="Y20" s="47">
        <v>336</v>
      </c>
      <c r="Z20" s="47">
        <v>21</v>
      </c>
      <c r="AA20" s="65"/>
      <c r="AB20" s="55"/>
      <c r="AC20" s="55" t="s">
        <v>71</v>
      </c>
      <c r="AD20" s="55"/>
      <c r="AE20" s="55"/>
      <c r="AF20" s="66">
        <f t="shared" si="5"/>
        <v>0.86411385970857335</v>
      </c>
      <c r="AG20" s="67">
        <f>IF(SUMPRODUCT((A$14:A20=A20)*(B$14:B20=B20)*(C$14:C20=C20))&gt;1,0,1)</f>
        <v>1</v>
      </c>
      <c r="AH20" s="68"/>
      <c r="AI20" s="68"/>
      <c r="AJ20" s="69"/>
      <c r="AK20" s="68"/>
      <c r="AL20" s="68"/>
      <c r="AM20" s="70"/>
      <c r="AN20" s="70"/>
      <c r="AO20" s="70"/>
      <c r="AP20"/>
      <c r="AQ20"/>
      <c r="AR20"/>
      <c r="AS20"/>
      <c r="AT20"/>
      <c r="AU20"/>
      <c r="AV20"/>
      <c r="AW20"/>
      <c r="AX20"/>
      <c r="AY20"/>
      <c r="AZ20"/>
      <c r="BA20"/>
      <c r="BB20"/>
      <c r="BC20"/>
      <c r="BD20"/>
      <c r="BE20"/>
      <c r="BF20"/>
      <c r="BG20"/>
      <c r="BH20"/>
      <c r="BI20"/>
      <c r="BJ20"/>
      <c r="BK20"/>
      <c r="BL20"/>
      <c r="BM20"/>
      <c r="BN20"/>
      <c r="BO20"/>
      <c r="BP20"/>
      <c r="BQ20"/>
    </row>
    <row r="21" spans="1:69" ht="27" hidden="1" customHeight="1" x14ac:dyDescent="0.25">
      <c r="A21" s="46">
        <v>8</v>
      </c>
      <c r="B21" s="47">
        <v>2019</v>
      </c>
      <c r="C21" s="48" t="s">
        <v>89</v>
      </c>
      <c r="D21" s="48" t="s">
        <v>65</v>
      </c>
      <c r="E21" s="48" t="s">
        <v>66</v>
      </c>
      <c r="F21" s="49" t="s">
        <v>67</v>
      </c>
      <c r="G21" s="50" t="s">
        <v>73</v>
      </c>
      <c r="H21" s="51" t="s">
        <v>69</v>
      </c>
      <c r="I21" s="52">
        <v>45</v>
      </c>
      <c r="J21" s="53" t="str">
        <f>IF(ISERROR(VLOOKUP(I21,[1]Eje_Pilar!$C$2:$E$47,2,FALSE))," ",VLOOKUP(I21,[1]Eje_Pilar!$C$2:$E$47,2,FALSE))</f>
        <v>Gobernanza e influencia local, regional e internacional</v>
      </c>
      <c r="K21" s="53" t="str">
        <f>IF(ISERROR(VLOOKUP(I21,[1]Eje_Pilar!$C$2:$E$47,3,FALSE))," ",VLOOKUP(I21,[1]Eje_Pilar!$C$2:$E$47,3,FALSE))</f>
        <v>Eje Transversal 4 Gobierno Legitimo, Fortalecimiento Local y Eficiencia</v>
      </c>
      <c r="L21" s="54">
        <v>1415</v>
      </c>
      <c r="M21" s="55">
        <v>79997961</v>
      </c>
      <c r="N21" s="56" t="s">
        <v>90</v>
      </c>
      <c r="O21" s="57">
        <v>85373333</v>
      </c>
      <c r="P21" s="58"/>
      <c r="Q21" s="59"/>
      <c r="R21" s="60"/>
      <c r="S21" s="57"/>
      <c r="T21" s="61">
        <f t="shared" si="0"/>
        <v>85373333</v>
      </c>
      <c r="U21" s="62">
        <v>77773333</v>
      </c>
      <c r="V21" s="63">
        <v>43489</v>
      </c>
      <c r="W21" s="63">
        <v>43489</v>
      </c>
      <c r="X21" s="63">
        <v>43830</v>
      </c>
      <c r="Y21" s="47">
        <v>337</v>
      </c>
      <c r="Z21" s="47"/>
      <c r="AA21" s="65"/>
      <c r="AB21" s="55"/>
      <c r="AC21" s="55"/>
      <c r="AD21" s="55" t="s">
        <v>71</v>
      </c>
      <c r="AE21" s="55"/>
      <c r="AF21" s="66">
        <f t="shared" si="5"/>
        <v>0.91097922813907239</v>
      </c>
      <c r="AG21" s="67">
        <f>IF(SUMPRODUCT((A$14:A21=A21)*(B$14:B21=B21)*(C$14:C21=C21))&gt;1,0,1)</f>
        <v>1</v>
      </c>
      <c r="AH21" s="68"/>
      <c r="AI21" s="68"/>
      <c r="AJ21" s="69"/>
      <c r="AK21" s="68"/>
      <c r="AL21" s="68"/>
      <c r="AM21" s="70"/>
      <c r="AN21" s="70"/>
      <c r="AO21" s="70"/>
      <c r="AP21"/>
      <c r="AQ21"/>
      <c r="AR21"/>
      <c r="AS21"/>
      <c r="AT21"/>
      <c r="AU21"/>
      <c r="AV21"/>
      <c r="AW21"/>
      <c r="AX21"/>
      <c r="AY21"/>
      <c r="AZ21"/>
      <c r="BA21"/>
      <c r="BB21"/>
      <c r="BC21"/>
      <c r="BD21"/>
      <c r="BE21"/>
      <c r="BF21"/>
      <c r="BG21"/>
      <c r="BH21"/>
      <c r="BI21"/>
      <c r="BJ21"/>
      <c r="BK21"/>
      <c r="BL21"/>
      <c r="BM21"/>
      <c r="BN21"/>
      <c r="BO21"/>
      <c r="BP21"/>
      <c r="BQ21"/>
    </row>
    <row r="22" spans="1:69" ht="27" hidden="1" customHeight="1" x14ac:dyDescent="0.25">
      <c r="A22" s="46">
        <v>9</v>
      </c>
      <c r="B22" s="47">
        <v>2019</v>
      </c>
      <c r="C22" s="48" t="s">
        <v>91</v>
      </c>
      <c r="D22" s="48" t="s">
        <v>65</v>
      </c>
      <c r="E22" s="48" t="s">
        <v>66</v>
      </c>
      <c r="F22" s="49" t="s">
        <v>67</v>
      </c>
      <c r="G22" s="50" t="s">
        <v>92</v>
      </c>
      <c r="H22" s="51" t="s">
        <v>69</v>
      </c>
      <c r="I22" s="52">
        <v>45</v>
      </c>
      <c r="J22" s="53" t="str">
        <f>IF(ISERROR(VLOOKUP(I22,[1]Eje_Pilar!$C$2:$E$47,2,FALSE))," ",VLOOKUP(I22,[1]Eje_Pilar!$C$2:$E$47,2,FALSE))</f>
        <v>Gobernanza e influencia local, regional e internacional</v>
      </c>
      <c r="K22" s="53" t="str">
        <f>IF(ISERROR(VLOOKUP(I22,[1]Eje_Pilar!$C$2:$E$47,3,FALSE))," ",VLOOKUP(I22,[1]Eje_Pilar!$C$2:$E$47,3,FALSE))</f>
        <v>Eje Transversal 4 Gobierno Legitimo, Fortalecimiento Local y Eficiencia</v>
      </c>
      <c r="L22" s="54">
        <v>1415</v>
      </c>
      <c r="M22" s="55">
        <v>80774469</v>
      </c>
      <c r="N22" s="56" t="s">
        <v>93</v>
      </c>
      <c r="O22" s="57">
        <v>50400000</v>
      </c>
      <c r="P22" s="58"/>
      <c r="Q22" s="59"/>
      <c r="R22" s="60">
        <v>2</v>
      </c>
      <c r="S22" s="57">
        <v>16426667</v>
      </c>
      <c r="T22" s="61">
        <f t="shared" si="0"/>
        <v>66826667</v>
      </c>
      <c r="U22" s="62">
        <v>57306667</v>
      </c>
      <c r="V22" s="63">
        <v>43488</v>
      </c>
      <c r="W22" s="63">
        <v>43489</v>
      </c>
      <c r="X22" s="63">
        <v>43851</v>
      </c>
      <c r="Y22" s="47">
        <v>270</v>
      </c>
      <c r="Z22" s="47">
        <v>88</v>
      </c>
      <c r="AA22" s="65"/>
      <c r="AB22" s="55"/>
      <c r="AC22" s="55" t="s">
        <v>71</v>
      </c>
      <c r="AD22" s="55"/>
      <c r="AE22" s="55"/>
      <c r="AF22" s="66">
        <f t="shared" si="5"/>
        <v>0.85754190015192588</v>
      </c>
      <c r="AG22" s="67">
        <f>IF(SUMPRODUCT((A$14:A22=A22)*(B$14:B22=B22)*(C$14:C22=C22))&gt;1,0,1)</f>
        <v>1</v>
      </c>
      <c r="AH22" s="68" t="str">
        <f t="shared" si="1"/>
        <v>Contratos de prestación de servicios profesionales y de apoyo a la gestión</v>
      </c>
      <c r="AI22" s="68" t="str">
        <f t="shared" si="2"/>
        <v>Contratación directa</v>
      </c>
      <c r="AJ22" s="69" t="str">
        <f>IFERROR(VLOOKUP(F22,[1]Tipo!$C$12:$C$27,1,FALSE),"NO")</f>
        <v>Prestación de servicios profesionales y de apoyo a la gestión, o para la ejecución de trabajos artísticos que sólo puedan encomendarse a determinadas personas naturales;</v>
      </c>
      <c r="AK22" s="68" t="str">
        <f t="shared" si="3"/>
        <v>Inversión</v>
      </c>
      <c r="AL22" s="68">
        <f t="shared" si="4"/>
        <v>45</v>
      </c>
      <c r="AM22" s="70"/>
      <c r="AN22" s="70"/>
      <c r="AO22" s="70"/>
      <c r="AP22"/>
      <c r="AQ22"/>
      <c r="AR22"/>
      <c r="AS22"/>
      <c r="AT22"/>
      <c r="AU22"/>
      <c r="AV22"/>
      <c r="AW22"/>
      <c r="AX22"/>
      <c r="AY22"/>
      <c r="AZ22"/>
      <c r="BA22"/>
      <c r="BB22"/>
      <c r="BC22"/>
      <c r="BD22"/>
      <c r="BE22"/>
      <c r="BF22"/>
      <c r="BG22"/>
      <c r="BH22"/>
      <c r="BI22"/>
      <c r="BJ22"/>
      <c r="BK22"/>
      <c r="BL22"/>
      <c r="BM22"/>
      <c r="BN22"/>
      <c r="BO22"/>
      <c r="BP22"/>
      <c r="BQ22"/>
    </row>
    <row r="23" spans="1:69" ht="27" hidden="1" customHeight="1" x14ac:dyDescent="0.25">
      <c r="A23" s="46">
        <v>10</v>
      </c>
      <c r="B23" s="47">
        <v>2019</v>
      </c>
      <c r="C23" s="48" t="s">
        <v>94</v>
      </c>
      <c r="D23" s="48" t="s">
        <v>65</v>
      </c>
      <c r="E23" s="48" t="s">
        <v>66</v>
      </c>
      <c r="F23" s="49" t="s">
        <v>67</v>
      </c>
      <c r="G23" s="50" t="s">
        <v>78</v>
      </c>
      <c r="H23" s="51" t="s">
        <v>69</v>
      </c>
      <c r="I23" s="52">
        <v>45</v>
      </c>
      <c r="J23" s="53" t="str">
        <f>IF(ISERROR(VLOOKUP(I23,[1]Eje_Pilar!$C$2:$E$47,2,FALSE))," ",VLOOKUP(I23,[1]Eje_Pilar!$C$2:$E$47,2,FALSE))</f>
        <v>Gobernanza e influencia local, regional e internacional</v>
      </c>
      <c r="K23" s="53" t="str">
        <f>IF(ISERROR(VLOOKUP(I23,[1]Eje_Pilar!$C$2:$E$47,3,FALSE))," ",VLOOKUP(I23,[1]Eje_Pilar!$C$2:$E$47,3,FALSE))</f>
        <v>Eje Transversal 4 Gobierno Legitimo, Fortalecimiento Local y Eficiencia</v>
      </c>
      <c r="L23" s="54">
        <v>1415</v>
      </c>
      <c r="M23" s="55">
        <v>1016010122</v>
      </c>
      <c r="N23" s="56" t="s">
        <v>95</v>
      </c>
      <c r="O23" s="57">
        <v>48600000</v>
      </c>
      <c r="P23" s="58"/>
      <c r="Q23" s="59"/>
      <c r="R23" s="60"/>
      <c r="S23" s="57"/>
      <c r="T23" s="61">
        <f t="shared" si="0"/>
        <v>48600000</v>
      </c>
      <c r="U23" s="62">
        <v>48600000</v>
      </c>
      <c r="V23" s="63">
        <v>43489</v>
      </c>
      <c r="W23" s="63">
        <v>43489</v>
      </c>
      <c r="X23" s="63">
        <v>43761</v>
      </c>
      <c r="Y23" s="47">
        <v>270</v>
      </c>
      <c r="Z23" s="47"/>
      <c r="AA23" s="65"/>
      <c r="AB23" s="55"/>
      <c r="AC23" s="55"/>
      <c r="AD23" s="55"/>
      <c r="AE23" s="55" t="s">
        <v>71</v>
      </c>
      <c r="AF23" s="66">
        <f t="shared" si="5"/>
        <v>1</v>
      </c>
      <c r="AG23" s="67">
        <f>IF(SUMPRODUCT((A$14:A23=A23)*(B$14:B23=B23)*(C$14:C23=C23))&gt;1,0,1)</f>
        <v>1</v>
      </c>
      <c r="AH23" s="68" t="str">
        <f t="shared" si="1"/>
        <v>Contratos de prestación de servicios profesionales y de apoyo a la gestión</v>
      </c>
      <c r="AI23" s="68" t="str">
        <f t="shared" si="2"/>
        <v>Contratación directa</v>
      </c>
      <c r="AJ23" s="69" t="str">
        <f>IFERROR(VLOOKUP(F23,[1]Tipo!$C$12:$C$27,1,FALSE),"NO")</f>
        <v>Prestación de servicios profesionales y de apoyo a la gestión, o para la ejecución de trabajos artísticos que sólo puedan encomendarse a determinadas personas naturales;</v>
      </c>
      <c r="AK23" s="68" t="str">
        <f t="shared" si="3"/>
        <v>Inversión</v>
      </c>
      <c r="AL23" s="68">
        <f t="shared" si="4"/>
        <v>45</v>
      </c>
      <c r="AM23" s="70"/>
      <c r="AN23" s="70"/>
      <c r="AO23" s="70"/>
      <c r="AP23"/>
      <c r="AQ23"/>
      <c r="AR23"/>
      <c r="AS23"/>
      <c r="AT23"/>
      <c r="AU23"/>
      <c r="AV23"/>
      <c r="AW23"/>
      <c r="AX23"/>
      <c r="AY23"/>
      <c r="AZ23"/>
      <c r="BA23"/>
      <c r="BB23"/>
      <c r="BC23"/>
      <c r="BD23"/>
      <c r="BE23"/>
      <c r="BF23"/>
      <c r="BG23"/>
      <c r="BH23"/>
      <c r="BI23"/>
      <c r="BJ23"/>
      <c r="BK23"/>
      <c r="BL23"/>
      <c r="BM23"/>
      <c r="BN23"/>
      <c r="BO23"/>
      <c r="BP23"/>
      <c r="BQ23"/>
    </row>
    <row r="24" spans="1:69" ht="27" hidden="1" customHeight="1" x14ac:dyDescent="0.25">
      <c r="A24" s="46">
        <v>11</v>
      </c>
      <c r="B24" s="47">
        <v>2019</v>
      </c>
      <c r="C24" s="48" t="s">
        <v>96</v>
      </c>
      <c r="D24" s="48" t="s">
        <v>65</v>
      </c>
      <c r="E24" s="48" t="s">
        <v>66</v>
      </c>
      <c r="F24" s="49" t="s">
        <v>67</v>
      </c>
      <c r="G24" s="50" t="s">
        <v>97</v>
      </c>
      <c r="H24" s="51" t="s">
        <v>69</v>
      </c>
      <c r="I24" s="52">
        <v>45</v>
      </c>
      <c r="J24" s="53" t="str">
        <f>IF(ISERROR(VLOOKUP(I24,[1]Eje_Pilar!$C$2:$E$47,2,FALSE))," ",VLOOKUP(I24,[1]Eje_Pilar!$C$2:$E$47,2,FALSE))</f>
        <v>Gobernanza e influencia local, regional e internacional</v>
      </c>
      <c r="K24" s="53" t="str">
        <f>IF(ISERROR(VLOOKUP(I24,[1]Eje_Pilar!$C$2:$E$47,3,FALSE))," ",VLOOKUP(I24,[1]Eje_Pilar!$C$2:$E$47,3,FALSE))</f>
        <v>Eje Transversal 4 Gobierno Legitimo, Fortalecimiento Local y Eficiencia</v>
      </c>
      <c r="L24" s="54">
        <v>1415</v>
      </c>
      <c r="M24" s="55">
        <v>79894125</v>
      </c>
      <c r="N24" s="56" t="s">
        <v>98</v>
      </c>
      <c r="O24" s="57">
        <v>43650000</v>
      </c>
      <c r="P24" s="58"/>
      <c r="Q24" s="59"/>
      <c r="R24" s="60"/>
      <c r="S24" s="57"/>
      <c r="T24" s="61">
        <f t="shared" si="0"/>
        <v>43650000</v>
      </c>
      <c r="U24" s="62">
        <v>43650000</v>
      </c>
      <c r="V24" s="63">
        <v>43489</v>
      </c>
      <c r="W24" s="63">
        <v>43490</v>
      </c>
      <c r="X24" s="63">
        <v>43762</v>
      </c>
      <c r="Y24" s="47">
        <v>270</v>
      </c>
      <c r="Z24" s="47"/>
      <c r="AA24" s="65"/>
      <c r="AB24" s="55"/>
      <c r="AC24" s="55"/>
      <c r="AD24" s="55"/>
      <c r="AE24" s="55" t="s">
        <v>71</v>
      </c>
      <c r="AF24" s="66">
        <f t="shared" si="5"/>
        <v>1</v>
      </c>
      <c r="AG24" s="67">
        <f>IF(SUMPRODUCT((A$14:A24=A24)*(B$14:B24=B24)*(C$14:C24=C24))&gt;1,0,1)</f>
        <v>1</v>
      </c>
      <c r="AH24" s="68" t="str">
        <f t="shared" si="1"/>
        <v>Contratos de prestación de servicios profesionales y de apoyo a la gestión</v>
      </c>
      <c r="AI24" s="68" t="str">
        <f t="shared" si="2"/>
        <v>Contratación directa</v>
      </c>
      <c r="AJ24" s="69" t="str">
        <f>IFERROR(VLOOKUP(F24,[1]Tipo!$C$12:$C$27,1,FALSE),"NO")</f>
        <v>Prestación de servicios profesionales y de apoyo a la gestión, o para la ejecución de trabajos artísticos que sólo puedan encomendarse a determinadas personas naturales;</v>
      </c>
      <c r="AK24" s="68" t="str">
        <f t="shared" si="3"/>
        <v>Inversión</v>
      </c>
      <c r="AL24" s="68">
        <f t="shared" si="4"/>
        <v>45</v>
      </c>
      <c r="AM24" s="70"/>
      <c r="AN24" s="70"/>
      <c r="AO24" s="70"/>
      <c r="AP24"/>
      <c r="AQ24"/>
      <c r="AR24"/>
      <c r="AS24"/>
      <c r="AT24"/>
      <c r="AU24"/>
      <c r="AV24"/>
      <c r="AW24"/>
      <c r="AX24"/>
      <c r="AY24"/>
      <c r="AZ24"/>
      <c r="BA24"/>
      <c r="BB24"/>
      <c r="BC24"/>
      <c r="BD24"/>
      <c r="BE24"/>
      <c r="BF24"/>
      <c r="BG24"/>
      <c r="BH24"/>
      <c r="BI24"/>
      <c r="BJ24"/>
      <c r="BK24"/>
      <c r="BL24"/>
      <c r="BM24"/>
      <c r="BN24"/>
      <c r="BO24"/>
      <c r="BP24"/>
      <c r="BQ24"/>
    </row>
    <row r="25" spans="1:69" ht="27" hidden="1" customHeight="1" x14ac:dyDescent="0.25">
      <c r="A25" s="46">
        <v>12</v>
      </c>
      <c r="B25" s="47">
        <v>2019</v>
      </c>
      <c r="C25" s="48" t="s">
        <v>99</v>
      </c>
      <c r="D25" s="48" t="s">
        <v>65</v>
      </c>
      <c r="E25" s="48" t="s">
        <v>66</v>
      </c>
      <c r="F25" s="49" t="s">
        <v>67</v>
      </c>
      <c r="G25" s="50" t="s">
        <v>100</v>
      </c>
      <c r="H25" s="51" t="s">
        <v>69</v>
      </c>
      <c r="I25" s="52">
        <v>45</v>
      </c>
      <c r="J25" s="53" t="str">
        <f>IF(ISERROR(VLOOKUP(I25,[1]Eje_Pilar!$C$2:$E$47,2,FALSE))," ",VLOOKUP(I25,[1]Eje_Pilar!$C$2:$E$47,2,FALSE))</f>
        <v>Gobernanza e influencia local, regional e internacional</v>
      </c>
      <c r="K25" s="53" t="str">
        <f>IF(ISERROR(VLOOKUP(I25,[1]Eje_Pilar!$C$2:$E$47,3,FALSE))," ",VLOOKUP(I25,[1]Eje_Pilar!$C$2:$E$47,3,FALSE))</f>
        <v>Eje Transversal 4 Gobierno Legitimo, Fortalecimiento Local y Eficiencia</v>
      </c>
      <c r="L25" s="54">
        <v>1415</v>
      </c>
      <c r="M25" s="55">
        <v>53130506</v>
      </c>
      <c r="N25" s="56" t="s">
        <v>101</v>
      </c>
      <c r="O25" s="57">
        <v>40995000</v>
      </c>
      <c r="P25" s="58"/>
      <c r="Q25" s="59"/>
      <c r="R25" s="60"/>
      <c r="S25" s="57"/>
      <c r="T25" s="61">
        <f t="shared" si="0"/>
        <v>40995000</v>
      </c>
      <c r="U25" s="62">
        <v>40995000</v>
      </c>
      <c r="V25" s="63">
        <v>43489</v>
      </c>
      <c r="W25" s="63">
        <v>43490</v>
      </c>
      <c r="X25" s="63">
        <v>43762</v>
      </c>
      <c r="Y25" s="47">
        <v>270</v>
      </c>
      <c r="Z25" s="47"/>
      <c r="AA25" s="65"/>
      <c r="AB25" s="55"/>
      <c r="AC25" s="55"/>
      <c r="AD25" s="55"/>
      <c r="AE25" s="55" t="s">
        <v>71</v>
      </c>
      <c r="AF25" s="66">
        <f t="shared" si="5"/>
        <v>1</v>
      </c>
      <c r="AG25" s="67">
        <f>IF(SUMPRODUCT((A$14:A25=A25)*(B$14:B25=B25)*(C$14:C25=C25))&gt;1,0,1)</f>
        <v>1</v>
      </c>
      <c r="AH25" s="68" t="str">
        <f t="shared" si="1"/>
        <v>Contratos de prestación de servicios profesionales y de apoyo a la gestión</v>
      </c>
      <c r="AI25" s="68" t="str">
        <f t="shared" si="2"/>
        <v>Contratación directa</v>
      </c>
      <c r="AJ25" s="69" t="str">
        <f>IFERROR(VLOOKUP(F25,[1]Tipo!$C$12:$C$27,1,FALSE),"NO")</f>
        <v>Prestación de servicios profesionales y de apoyo a la gestión, o para la ejecución de trabajos artísticos que sólo puedan encomendarse a determinadas personas naturales;</v>
      </c>
      <c r="AK25" s="68" t="str">
        <f t="shared" si="3"/>
        <v>Inversión</v>
      </c>
      <c r="AL25" s="68">
        <f t="shared" si="4"/>
        <v>45</v>
      </c>
      <c r="AM25" s="70"/>
      <c r="AN25" s="70"/>
      <c r="AO25" s="70"/>
      <c r="AP25"/>
      <c r="AQ25"/>
      <c r="AR25"/>
      <c r="AS25"/>
      <c r="AT25"/>
      <c r="AU25"/>
      <c r="AV25"/>
      <c r="AW25"/>
      <c r="AX25"/>
      <c r="AY25"/>
      <c r="AZ25"/>
      <c r="BA25"/>
      <c r="BB25"/>
      <c r="BC25"/>
      <c r="BD25"/>
      <c r="BE25"/>
      <c r="BF25"/>
      <c r="BG25"/>
      <c r="BH25"/>
      <c r="BI25"/>
      <c r="BJ25"/>
      <c r="BK25"/>
      <c r="BL25"/>
      <c r="BM25"/>
      <c r="BN25"/>
      <c r="BO25"/>
      <c r="BP25"/>
      <c r="BQ25"/>
    </row>
    <row r="26" spans="1:69" ht="27" hidden="1" customHeight="1" x14ac:dyDescent="0.25">
      <c r="A26" s="46">
        <v>13</v>
      </c>
      <c r="B26" s="47">
        <v>2019</v>
      </c>
      <c r="C26" s="48" t="s">
        <v>102</v>
      </c>
      <c r="D26" s="48" t="s">
        <v>65</v>
      </c>
      <c r="E26" s="48" t="s">
        <v>66</v>
      </c>
      <c r="F26" s="49" t="s">
        <v>67</v>
      </c>
      <c r="G26" s="50" t="s">
        <v>103</v>
      </c>
      <c r="H26" s="51" t="s">
        <v>69</v>
      </c>
      <c r="I26" s="52">
        <v>45</v>
      </c>
      <c r="J26" s="53" t="str">
        <f>IF(ISERROR(VLOOKUP(I26,[1]Eje_Pilar!$C$2:$E$47,2,FALSE))," ",VLOOKUP(I26,[1]Eje_Pilar!$C$2:$E$47,2,FALSE))</f>
        <v>Gobernanza e influencia local, regional e internacional</v>
      </c>
      <c r="K26" s="53" t="str">
        <f>IF(ISERROR(VLOOKUP(I26,[1]Eje_Pilar!$C$2:$E$47,3,FALSE))," ",VLOOKUP(I26,[1]Eje_Pilar!$C$2:$E$47,3,FALSE))</f>
        <v>Eje Transversal 4 Gobierno Legitimo, Fortalecimiento Local y Eficiencia</v>
      </c>
      <c r="L26" s="54">
        <v>1415</v>
      </c>
      <c r="M26" s="55">
        <v>1090368551</v>
      </c>
      <c r="N26" s="56" t="s">
        <v>104</v>
      </c>
      <c r="O26" s="57">
        <v>48600000</v>
      </c>
      <c r="P26" s="58"/>
      <c r="Q26" s="59"/>
      <c r="R26" s="60"/>
      <c r="S26" s="57"/>
      <c r="T26" s="61">
        <f t="shared" si="0"/>
        <v>48600000</v>
      </c>
      <c r="U26" s="62">
        <v>48600000</v>
      </c>
      <c r="V26" s="63">
        <v>43490</v>
      </c>
      <c r="W26" s="63">
        <v>43490</v>
      </c>
      <c r="X26" s="63">
        <v>43762</v>
      </c>
      <c r="Y26" s="47">
        <v>270</v>
      </c>
      <c r="Z26" s="47"/>
      <c r="AA26" s="65"/>
      <c r="AB26" s="55"/>
      <c r="AC26" s="55"/>
      <c r="AD26" s="55"/>
      <c r="AE26" s="55" t="s">
        <v>71</v>
      </c>
      <c r="AF26" s="66">
        <f t="shared" si="5"/>
        <v>1</v>
      </c>
      <c r="AG26" s="67">
        <f>IF(SUMPRODUCT((A$14:A26=A26)*(B$14:B26=B26)*(C$14:C26=C26))&gt;1,0,1)</f>
        <v>1</v>
      </c>
      <c r="AH26" s="68" t="str">
        <f t="shared" si="1"/>
        <v>Contratos de prestación de servicios profesionales y de apoyo a la gestión</v>
      </c>
      <c r="AI26" s="68" t="str">
        <f t="shared" si="2"/>
        <v>Contratación directa</v>
      </c>
      <c r="AJ26" s="69" t="str">
        <f>IFERROR(VLOOKUP(F26,[1]Tipo!$C$12:$C$27,1,FALSE),"NO")</f>
        <v>Prestación de servicios profesionales y de apoyo a la gestión, o para la ejecución de trabajos artísticos que sólo puedan encomendarse a determinadas personas naturales;</v>
      </c>
      <c r="AK26" s="68" t="str">
        <f t="shared" si="3"/>
        <v>Inversión</v>
      </c>
      <c r="AL26" s="68">
        <f t="shared" si="4"/>
        <v>45</v>
      </c>
      <c r="AM26" s="70"/>
      <c r="AN26" s="70"/>
      <c r="AO26" s="70"/>
      <c r="AP26"/>
      <c r="AQ26"/>
      <c r="AR26"/>
      <c r="AS26"/>
      <c r="AT26"/>
      <c r="AU26"/>
      <c r="AV26"/>
      <c r="AW26"/>
      <c r="AX26"/>
      <c r="AY26"/>
      <c r="AZ26"/>
      <c r="BA26"/>
      <c r="BB26"/>
      <c r="BC26"/>
      <c r="BD26"/>
      <c r="BE26"/>
      <c r="BF26"/>
      <c r="BG26"/>
      <c r="BH26"/>
      <c r="BI26"/>
      <c r="BJ26"/>
      <c r="BK26"/>
      <c r="BL26"/>
      <c r="BM26"/>
      <c r="BN26"/>
      <c r="BO26"/>
      <c r="BP26"/>
      <c r="BQ26"/>
    </row>
    <row r="27" spans="1:69" ht="27" hidden="1" customHeight="1" x14ac:dyDescent="0.25">
      <c r="A27" s="46">
        <v>14</v>
      </c>
      <c r="B27" s="47">
        <v>2019</v>
      </c>
      <c r="C27" s="48" t="s">
        <v>105</v>
      </c>
      <c r="D27" s="48" t="s">
        <v>65</v>
      </c>
      <c r="E27" s="48" t="s">
        <v>66</v>
      </c>
      <c r="F27" s="49" t="s">
        <v>67</v>
      </c>
      <c r="G27" s="50" t="s">
        <v>106</v>
      </c>
      <c r="H27" s="51" t="s">
        <v>69</v>
      </c>
      <c r="I27" s="52">
        <v>45</v>
      </c>
      <c r="J27" s="53" t="str">
        <f>IF(ISERROR(VLOOKUP(I27,[1]Eje_Pilar!$C$2:$E$47,2,FALSE))," ",VLOOKUP(I27,[1]Eje_Pilar!$C$2:$E$47,2,FALSE))</f>
        <v>Gobernanza e influencia local, regional e internacional</v>
      </c>
      <c r="K27" s="53" t="str">
        <f>IF(ISERROR(VLOOKUP(I27,[1]Eje_Pilar!$C$2:$E$47,3,FALSE))," ",VLOOKUP(I27,[1]Eje_Pilar!$C$2:$E$47,3,FALSE))</f>
        <v>Eje Transversal 4 Gobierno Legitimo, Fortalecimiento Local y Eficiencia</v>
      </c>
      <c r="L27" s="54">
        <v>1415</v>
      </c>
      <c r="M27" s="55">
        <v>80773565</v>
      </c>
      <c r="N27" s="56" t="s">
        <v>107</v>
      </c>
      <c r="O27" s="57">
        <v>41850000</v>
      </c>
      <c r="P27" s="58"/>
      <c r="Q27" s="59"/>
      <c r="R27" s="60"/>
      <c r="S27" s="57"/>
      <c r="T27" s="61">
        <f t="shared" si="0"/>
        <v>41850000</v>
      </c>
      <c r="U27" s="62">
        <v>41850000</v>
      </c>
      <c r="V27" s="63">
        <v>43490</v>
      </c>
      <c r="W27" s="63">
        <v>43490</v>
      </c>
      <c r="X27" s="63">
        <v>43762</v>
      </c>
      <c r="Y27" s="47">
        <v>270</v>
      </c>
      <c r="Z27" s="47"/>
      <c r="AA27" s="65"/>
      <c r="AB27" s="55"/>
      <c r="AC27" s="55"/>
      <c r="AD27" s="55"/>
      <c r="AE27" s="55" t="s">
        <v>71</v>
      </c>
      <c r="AF27" s="66">
        <f t="shared" si="5"/>
        <v>1</v>
      </c>
      <c r="AG27" s="67">
        <f>IF(SUMPRODUCT((A$14:A27=A27)*(B$14:B27=B27)*(C$14:C27=C27))&gt;1,0,1)</f>
        <v>1</v>
      </c>
      <c r="AH27" s="68" t="str">
        <f t="shared" si="1"/>
        <v>Contratos de prestación de servicios profesionales y de apoyo a la gestión</v>
      </c>
      <c r="AI27" s="68" t="str">
        <f t="shared" si="2"/>
        <v>Contratación directa</v>
      </c>
      <c r="AJ27" s="69" t="str">
        <f>IFERROR(VLOOKUP(F27,[1]Tipo!$C$12:$C$27,1,FALSE),"NO")</f>
        <v>Prestación de servicios profesionales y de apoyo a la gestión, o para la ejecución de trabajos artísticos que sólo puedan encomendarse a determinadas personas naturales;</v>
      </c>
      <c r="AK27" s="68" t="str">
        <f t="shared" si="3"/>
        <v>Inversión</v>
      </c>
      <c r="AL27" s="68">
        <f t="shared" si="4"/>
        <v>45</v>
      </c>
      <c r="AM27" s="70"/>
      <c r="AN27" s="70"/>
      <c r="AO27" s="70"/>
      <c r="AP27"/>
      <c r="AQ27"/>
      <c r="AR27"/>
      <c r="AS27"/>
      <c r="AT27"/>
      <c r="AU27"/>
      <c r="AV27"/>
      <c r="AW27"/>
      <c r="AX27"/>
      <c r="AY27"/>
      <c r="AZ27"/>
      <c r="BA27"/>
      <c r="BB27"/>
      <c r="BC27"/>
      <c r="BD27"/>
      <c r="BE27"/>
      <c r="BF27"/>
      <c r="BG27"/>
      <c r="BH27"/>
      <c r="BI27"/>
      <c r="BJ27"/>
      <c r="BK27"/>
      <c r="BL27"/>
      <c r="BM27"/>
      <c r="BN27"/>
      <c r="BO27"/>
      <c r="BP27"/>
      <c r="BQ27"/>
    </row>
    <row r="28" spans="1:69" ht="27" hidden="1" customHeight="1" x14ac:dyDescent="0.25">
      <c r="A28" s="46">
        <v>15</v>
      </c>
      <c r="B28" s="47">
        <v>2019</v>
      </c>
      <c r="C28" s="48" t="s">
        <v>108</v>
      </c>
      <c r="D28" s="48" t="s">
        <v>65</v>
      </c>
      <c r="E28" s="48" t="s">
        <v>66</v>
      </c>
      <c r="F28" s="49" t="s">
        <v>67</v>
      </c>
      <c r="G28" s="50" t="s">
        <v>109</v>
      </c>
      <c r="H28" s="51" t="s">
        <v>69</v>
      </c>
      <c r="I28" s="52">
        <v>45</v>
      </c>
      <c r="J28" s="53" t="str">
        <f>IF(ISERROR(VLOOKUP(I28,[1]Eje_Pilar!$C$2:$E$47,2,FALSE))," ",VLOOKUP(I28,[1]Eje_Pilar!$C$2:$E$47,2,FALSE))</f>
        <v>Gobernanza e influencia local, regional e internacional</v>
      </c>
      <c r="K28" s="53" t="str">
        <f>IF(ISERROR(VLOOKUP(I28,[1]Eje_Pilar!$C$2:$E$47,3,FALSE))," ",VLOOKUP(I28,[1]Eje_Pilar!$C$2:$E$47,3,FALSE))</f>
        <v>Eje Transversal 4 Gobierno Legitimo, Fortalecimiento Local y Eficiencia</v>
      </c>
      <c r="L28" s="54">
        <v>1415</v>
      </c>
      <c r="M28" s="55">
        <v>1022985336</v>
      </c>
      <c r="N28" s="56" t="s">
        <v>110</v>
      </c>
      <c r="O28" s="57">
        <v>27450000</v>
      </c>
      <c r="P28" s="58"/>
      <c r="Q28" s="59"/>
      <c r="R28" s="60"/>
      <c r="S28" s="57"/>
      <c r="T28" s="61">
        <f t="shared" si="0"/>
        <v>27450000</v>
      </c>
      <c r="U28" s="62">
        <v>25010000</v>
      </c>
      <c r="V28" s="63">
        <v>43489</v>
      </c>
      <c r="W28" s="63">
        <v>43490</v>
      </c>
      <c r="X28" s="63">
        <v>43762</v>
      </c>
      <c r="Y28" s="47">
        <v>270</v>
      </c>
      <c r="Z28" s="47"/>
      <c r="AA28" s="65"/>
      <c r="AB28" s="55"/>
      <c r="AC28" s="55"/>
      <c r="AD28" s="55"/>
      <c r="AE28" s="55" t="s">
        <v>71</v>
      </c>
      <c r="AF28" s="66">
        <f t="shared" si="5"/>
        <v>0.91111111111111109</v>
      </c>
      <c r="AG28" s="67">
        <f>IF(SUMPRODUCT((A$14:A28=A28)*(B$14:B28=B28)*(C$14:C28=C28))&gt;1,0,1)</f>
        <v>1</v>
      </c>
      <c r="AH28" s="68" t="str">
        <f t="shared" si="1"/>
        <v>Contratos de prestación de servicios profesionales y de apoyo a la gestión</v>
      </c>
      <c r="AI28" s="68" t="str">
        <f t="shared" si="2"/>
        <v>Contratación directa</v>
      </c>
      <c r="AJ28" s="69" t="str">
        <f>IFERROR(VLOOKUP(F28,[1]Tipo!$C$12:$C$27,1,FALSE),"NO")</f>
        <v>Prestación de servicios profesionales y de apoyo a la gestión, o para la ejecución de trabajos artísticos que sólo puedan encomendarse a determinadas personas naturales;</v>
      </c>
      <c r="AK28" s="68" t="str">
        <f t="shared" si="3"/>
        <v>Inversión</v>
      </c>
      <c r="AL28" s="68">
        <f t="shared" si="4"/>
        <v>45</v>
      </c>
      <c r="AM28" s="70"/>
      <c r="AN28" s="70"/>
      <c r="AO28" s="70"/>
      <c r="AP28"/>
      <c r="AQ28"/>
      <c r="AR28"/>
      <c r="AS28"/>
      <c r="AT28"/>
      <c r="AU28"/>
      <c r="AV28"/>
      <c r="AW28"/>
      <c r="AX28"/>
      <c r="AY28"/>
      <c r="AZ28"/>
      <c r="BA28"/>
      <c r="BB28"/>
      <c r="BC28"/>
      <c r="BD28"/>
      <c r="BE28"/>
      <c r="BF28"/>
      <c r="BG28"/>
      <c r="BH28"/>
      <c r="BI28"/>
      <c r="BJ28"/>
      <c r="BK28"/>
      <c r="BL28"/>
      <c r="BM28"/>
      <c r="BN28"/>
      <c r="BO28"/>
      <c r="BP28"/>
      <c r="BQ28"/>
    </row>
    <row r="29" spans="1:69" ht="27" hidden="1" customHeight="1" x14ac:dyDescent="0.25">
      <c r="A29" s="46">
        <v>16</v>
      </c>
      <c r="B29" s="47">
        <v>2019</v>
      </c>
      <c r="C29" s="48" t="s">
        <v>111</v>
      </c>
      <c r="D29" s="48" t="s">
        <v>65</v>
      </c>
      <c r="E29" s="48" t="s">
        <v>66</v>
      </c>
      <c r="F29" s="49" t="s">
        <v>67</v>
      </c>
      <c r="G29" s="50" t="s">
        <v>112</v>
      </c>
      <c r="H29" s="51" t="s">
        <v>69</v>
      </c>
      <c r="I29" s="52">
        <v>45</v>
      </c>
      <c r="J29" s="53" t="str">
        <f>IF(ISERROR(VLOOKUP(I29,[1]Eje_Pilar!$C$2:$E$47,2,FALSE))," ",VLOOKUP(I29,[1]Eje_Pilar!$C$2:$E$47,2,FALSE))</f>
        <v>Gobernanza e influencia local, regional e internacional</v>
      </c>
      <c r="K29" s="53" t="str">
        <f>IF(ISERROR(VLOOKUP(I29,[1]Eje_Pilar!$C$2:$E$47,3,FALSE))," ",VLOOKUP(I29,[1]Eje_Pilar!$C$2:$E$47,3,FALSE))</f>
        <v>Eje Transversal 4 Gobierno Legitimo, Fortalecimiento Local y Eficiencia</v>
      </c>
      <c r="L29" s="54">
        <v>1415</v>
      </c>
      <c r="M29" s="55">
        <v>11795680</v>
      </c>
      <c r="N29" s="56" t="s">
        <v>113</v>
      </c>
      <c r="O29" s="57">
        <v>18639000</v>
      </c>
      <c r="P29" s="58"/>
      <c r="Q29" s="59"/>
      <c r="R29" s="60"/>
      <c r="S29" s="57"/>
      <c r="T29" s="61">
        <f t="shared" si="0"/>
        <v>18639000</v>
      </c>
      <c r="U29" s="62">
        <v>16568000</v>
      </c>
      <c r="V29" s="63">
        <v>43490</v>
      </c>
      <c r="W29" s="63">
        <v>43490</v>
      </c>
      <c r="X29" s="63">
        <v>43762</v>
      </c>
      <c r="Y29" s="47">
        <v>270</v>
      </c>
      <c r="Z29" s="47"/>
      <c r="AA29" s="65"/>
      <c r="AB29" s="55"/>
      <c r="AC29" s="55"/>
      <c r="AD29" s="55"/>
      <c r="AE29" s="55" t="s">
        <v>71</v>
      </c>
      <c r="AF29" s="66">
        <f t="shared" si="5"/>
        <v>0.88888888888888884</v>
      </c>
      <c r="AG29" s="67">
        <f>IF(SUMPRODUCT((A$14:A29=A29)*(B$14:B29=B29)*(C$14:C29=C29))&gt;1,0,1)</f>
        <v>1</v>
      </c>
      <c r="AH29" s="68" t="str">
        <f t="shared" si="1"/>
        <v>Contratos de prestación de servicios profesionales y de apoyo a la gestión</v>
      </c>
      <c r="AI29" s="68" t="str">
        <f t="shared" si="2"/>
        <v>Contratación directa</v>
      </c>
      <c r="AJ29" s="69" t="str">
        <f>IFERROR(VLOOKUP(F29,[1]Tipo!$C$12:$C$27,1,FALSE),"NO")</f>
        <v>Prestación de servicios profesionales y de apoyo a la gestión, o para la ejecución de trabajos artísticos que sólo puedan encomendarse a determinadas personas naturales;</v>
      </c>
      <c r="AK29" s="68" t="str">
        <f t="shared" si="3"/>
        <v>Inversión</v>
      </c>
      <c r="AL29" s="68">
        <f t="shared" si="4"/>
        <v>45</v>
      </c>
      <c r="AM29" s="70"/>
      <c r="AN29" s="70"/>
      <c r="AO29" s="70"/>
      <c r="AP29"/>
      <c r="AQ29"/>
      <c r="AR29"/>
      <c r="AS29"/>
      <c r="AT29"/>
      <c r="AU29"/>
      <c r="AV29"/>
      <c r="AW29"/>
      <c r="AX29"/>
      <c r="AY29"/>
      <c r="AZ29"/>
      <c r="BA29"/>
      <c r="BB29"/>
      <c r="BC29"/>
      <c r="BD29"/>
      <c r="BE29"/>
      <c r="BF29"/>
      <c r="BG29"/>
      <c r="BH29"/>
      <c r="BI29"/>
      <c r="BJ29"/>
      <c r="BK29"/>
      <c r="BL29"/>
      <c r="BM29"/>
      <c r="BN29"/>
      <c r="BO29"/>
      <c r="BP29"/>
      <c r="BQ29"/>
    </row>
    <row r="30" spans="1:69" ht="27" hidden="1" customHeight="1" x14ac:dyDescent="0.25">
      <c r="A30" s="46">
        <v>17</v>
      </c>
      <c r="B30" s="47">
        <v>2019</v>
      </c>
      <c r="C30" s="48" t="s">
        <v>114</v>
      </c>
      <c r="D30" s="48" t="s">
        <v>65</v>
      </c>
      <c r="E30" s="48" t="s">
        <v>66</v>
      </c>
      <c r="F30" s="49" t="s">
        <v>67</v>
      </c>
      <c r="G30" s="50" t="s">
        <v>78</v>
      </c>
      <c r="H30" s="51" t="s">
        <v>69</v>
      </c>
      <c r="I30" s="52">
        <v>45</v>
      </c>
      <c r="J30" s="53" t="str">
        <f>IF(ISERROR(VLOOKUP(I30,[1]Eje_Pilar!$C$2:$E$47,2,FALSE))," ",VLOOKUP(I30,[1]Eje_Pilar!$C$2:$E$47,2,FALSE))</f>
        <v>Gobernanza e influencia local, regional e internacional</v>
      </c>
      <c r="K30" s="53" t="str">
        <f>IF(ISERROR(VLOOKUP(I30,[1]Eje_Pilar!$C$2:$E$47,3,FALSE))," ",VLOOKUP(I30,[1]Eje_Pilar!$C$2:$E$47,3,FALSE))</f>
        <v>Eje Transversal 4 Gobierno Legitimo, Fortalecimiento Local y Eficiencia</v>
      </c>
      <c r="L30" s="54">
        <v>1415</v>
      </c>
      <c r="M30" s="55">
        <v>52533394</v>
      </c>
      <c r="N30" s="56" t="s">
        <v>115</v>
      </c>
      <c r="O30" s="57">
        <v>48600000</v>
      </c>
      <c r="P30" s="58"/>
      <c r="Q30" s="59"/>
      <c r="R30" s="60">
        <v>2</v>
      </c>
      <c r="S30" s="57">
        <v>15660000</v>
      </c>
      <c r="T30" s="61">
        <f t="shared" si="0"/>
        <v>64260000</v>
      </c>
      <c r="U30" s="62">
        <v>55080000</v>
      </c>
      <c r="V30" s="63">
        <v>43490</v>
      </c>
      <c r="W30" s="63">
        <v>43490</v>
      </c>
      <c r="X30" s="63">
        <v>43851</v>
      </c>
      <c r="Y30" s="47">
        <v>270</v>
      </c>
      <c r="Z30" s="47">
        <v>86</v>
      </c>
      <c r="AA30" s="65"/>
      <c r="AB30" s="55"/>
      <c r="AC30" s="55" t="s">
        <v>71</v>
      </c>
      <c r="AD30" s="55"/>
      <c r="AE30" s="55"/>
      <c r="AF30" s="66">
        <f t="shared" si="5"/>
        <v>0.8571428571428571</v>
      </c>
      <c r="AG30" s="67">
        <f>IF(SUMPRODUCT((A$14:A30=A30)*(B$14:B30=B30)*(C$14:C30=C30))&gt;1,0,1)</f>
        <v>1</v>
      </c>
      <c r="AH30" s="68" t="str">
        <f t="shared" si="1"/>
        <v>Contratos de prestación de servicios profesionales y de apoyo a la gestión</v>
      </c>
      <c r="AI30" s="68" t="str">
        <f t="shared" si="2"/>
        <v>Contratación directa</v>
      </c>
      <c r="AJ30" s="69" t="str">
        <f>IFERROR(VLOOKUP(F30,[1]Tipo!$C$12:$C$27,1,FALSE),"NO")</f>
        <v>Prestación de servicios profesionales y de apoyo a la gestión, o para la ejecución de trabajos artísticos que sólo puedan encomendarse a determinadas personas naturales;</v>
      </c>
      <c r="AK30" s="68" t="str">
        <f t="shared" si="3"/>
        <v>Inversión</v>
      </c>
      <c r="AL30" s="68">
        <f t="shared" si="4"/>
        <v>45</v>
      </c>
      <c r="AM30" s="70"/>
      <c r="AN30" s="70"/>
      <c r="AO30" s="70"/>
      <c r="AP30"/>
      <c r="AQ30"/>
      <c r="AR30"/>
      <c r="AS30"/>
      <c r="AT30"/>
      <c r="AU30"/>
      <c r="AV30"/>
      <c r="AW30"/>
      <c r="AX30"/>
      <c r="AY30"/>
      <c r="AZ30"/>
      <c r="BA30"/>
      <c r="BB30"/>
      <c r="BC30"/>
      <c r="BD30"/>
      <c r="BE30"/>
      <c r="BF30"/>
      <c r="BG30"/>
      <c r="BH30"/>
      <c r="BI30"/>
      <c r="BJ30"/>
      <c r="BK30"/>
      <c r="BL30"/>
      <c r="BM30"/>
      <c r="BN30"/>
      <c r="BO30"/>
      <c r="BP30"/>
      <c r="BQ30"/>
    </row>
    <row r="31" spans="1:69" ht="27" hidden="1" customHeight="1" x14ac:dyDescent="0.25">
      <c r="A31" s="46">
        <v>18</v>
      </c>
      <c r="B31" s="47">
        <v>2019</v>
      </c>
      <c r="C31" s="48" t="s">
        <v>116</v>
      </c>
      <c r="D31" s="48" t="s">
        <v>65</v>
      </c>
      <c r="E31" s="48" t="s">
        <v>66</v>
      </c>
      <c r="F31" s="49" t="s">
        <v>67</v>
      </c>
      <c r="G31" s="50" t="s">
        <v>78</v>
      </c>
      <c r="H31" s="51" t="s">
        <v>69</v>
      </c>
      <c r="I31" s="52">
        <v>45</v>
      </c>
      <c r="J31" s="53" t="str">
        <f>IF(ISERROR(VLOOKUP(I31,[1]Eje_Pilar!$C$2:$E$47,2,FALSE))," ",VLOOKUP(I31,[1]Eje_Pilar!$C$2:$E$47,2,FALSE))</f>
        <v>Gobernanza e influencia local, regional e internacional</v>
      </c>
      <c r="K31" s="53" t="str">
        <f>IF(ISERROR(VLOOKUP(I31,[1]Eje_Pilar!$C$2:$E$47,3,FALSE))," ",VLOOKUP(I31,[1]Eje_Pilar!$C$2:$E$47,3,FALSE))</f>
        <v>Eje Transversal 4 Gobierno Legitimo, Fortalecimiento Local y Eficiencia</v>
      </c>
      <c r="L31" s="54">
        <v>1415</v>
      </c>
      <c r="M31" s="55">
        <v>1016010122</v>
      </c>
      <c r="N31" s="56" t="s">
        <v>95</v>
      </c>
      <c r="O31" s="57">
        <v>48600000</v>
      </c>
      <c r="P31" s="58"/>
      <c r="Q31" s="59"/>
      <c r="R31" s="60">
        <v>2</v>
      </c>
      <c r="S31" s="57">
        <v>15120000</v>
      </c>
      <c r="T31" s="61">
        <f t="shared" si="0"/>
        <v>63720000</v>
      </c>
      <c r="U31" s="62">
        <v>54540000</v>
      </c>
      <c r="V31" s="63">
        <v>43490</v>
      </c>
      <c r="W31" s="63">
        <v>43490</v>
      </c>
      <c r="X31" s="63">
        <v>43851</v>
      </c>
      <c r="Y31" s="47">
        <v>270</v>
      </c>
      <c r="Z31" s="47">
        <v>86</v>
      </c>
      <c r="AA31" s="65"/>
      <c r="AB31" s="55"/>
      <c r="AC31" s="55" t="s">
        <v>71</v>
      </c>
      <c r="AD31" s="55"/>
      <c r="AE31" s="55"/>
      <c r="AF31" s="66">
        <f t="shared" si="5"/>
        <v>0.85593220338983056</v>
      </c>
      <c r="AG31" s="67">
        <f>IF(SUMPRODUCT((A$14:A31=A31)*(B$14:B31=B31)*(C$14:C31=C31))&gt;1,0,1)</f>
        <v>1</v>
      </c>
      <c r="AH31" s="68" t="str">
        <f t="shared" si="1"/>
        <v>Contratos de prestación de servicios profesionales y de apoyo a la gestión</v>
      </c>
      <c r="AI31" s="68" t="str">
        <f t="shared" si="2"/>
        <v>Contratación directa</v>
      </c>
      <c r="AJ31" s="69" t="str">
        <f>IFERROR(VLOOKUP(F31,[1]Tipo!$C$12:$C$27,1,FALSE),"NO")</f>
        <v>Prestación de servicios profesionales y de apoyo a la gestión, o para la ejecución de trabajos artísticos que sólo puedan encomendarse a determinadas personas naturales;</v>
      </c>
      <c r="AK31" s="68" t="str">
        <f t="shared" si="3"/>
        <v>Inversión</v>
      </c>
      <c r="AL31" s="68">
        <f t="shared" si="4"/>
        <v>45</v>
      </c>
      <c r="AM31" s="70"/>
      <c r="AN31" s="70"/>
      <c r="AO31" s="70"/>
      <c r="AP31"/>
      <c r="AQ31"/>
      <c r="AR31"/>
      <c r="AS31"/>
      <c r="AT31"/>
      <c r="AU31"/>
      <c r="AV31"/>
      <c r="AW31"/>
      <c r="AX31"/>
      <c r="AY31"/>
      <c r="AZ31"/>
      <c r="BA31"/>
      <c r="BB31"/>
      <c r="BC31"/>
      <c r="BD31"/>
      <c r="BE31"/>
      <c r="BF31"/>
      <c r="BG31"/>
      <c r="BH31"/>
      <c r="BI31"/>
      <c r="BJ31"/>
      <c r="BK31"/>
      <c r="BL31"/>
      <c r="BM31"/>
      <c r="BN31"/>
      <c r="BO31"/>
      <c r="BP31"/>
      <c r="BQ31"/>
    </row>
    <row r="32" spans="1:69" ht="27" hidden="1" customHeight="1" x14ac:dyDescent="0.25">
      <c r="A32" s="46">
        <v>19</v>
      </c>
      <c r="B32" s="47">
        <v>2019</v>
      </c>
      <c r="C32" s="48" t="s">
        <v>117</v>
      </c>
      <c r="D32" s="48" t="s">
        <v>65</v>
      </c>
      <c r="E32" s="48" t="s">
        <v>66</v>
      </c>
      <c r="F32" s="49" t="s">
        <v>67</v>
      </c>
      <c r="G32" s="50" t="s">
        <v>118</v>
      </c>
      <c r="H32" s="51" t="s">
        <v>69</v>
      </c>
      <c r="I32" s="52">
        <v>41</v>
      </c>
      <c r="J32" s="53" t="str">
        <f>IF(ISERROR(VLOOKUP(I32,[1]Eje_Pilar!$C$2:$E$47,2,FALSE))," ",VLOOKUP(I32,[1]Eje_Pilar!$C$2:$E$47,2,FALSE))</f>
        <v>Desarrollo rural sostenible</v>
      </c>
      <c r="K32" s="53" t="str">
        <f>IF(ISERROR(VLOOKUP(I32,[1]Eje_Pilar!$C$2:$E$47,3,FALSE))," ",VLOOKUP(I32,[1]Eje_Pilar!$C$2:$E$47,3,FALSE))</f>
        <v>Eje Transversal 3 Sostenibilidad Ambiental basada en la eficiencia energética</v>
      </c>
      <c r="L32" s="54">
        <v>1414</v>
      </c>
      <c r="M32" s="55">
        <v>52290895</v>
      </c>
      <c r="N32" s="56" t="s">
        <v>119</v>
      </c>
      <c r="O32" s="57">
        <v>39474000</v>
      </c>
      <c r="P32" s="58"/>
      <c r="Q32" s="59"/>
      <c r="R32" s="60"/>
      <c r="S32" s="57"/>
      <c r="T32" s="61">
        <f t="shared" si="0"/>
        <v>39474000</v>
      </c>
      <c r="U32" s="62">
        <v>39474000</v>
      </c>
      <c r="V32" s="63">
        <v>43490</v>
      </c>
      <c r="W32" s="63">
        <v>43490</v>
      </c>
      <c r="X32" s="63">
        <v>43762</v>
      </c>
      <c r="Y32" s="47">
        <v>270</v>
      </c>
      <c r="Z32" s="47"/>
      <c r="AA32" s="65"/>
      <c r="AB32" s="55"/>
      <c r="AC32" s="55"/>
      <c r="AD32" s="55"/>
      <c r="AE32" s="55" t="s">
        <v>71</v>
      </c>
      <c r="AF32" s="66">
        <f t="shared" si="5"/>
        <v>1</v>
      </c>
      <c r="AG32" s="67">
        <f>IF(SUMPRODUCT((A$14:A32=A32)*(B$14:B32=B32)*(C$14:C32=C32))&gt;1,0,1)</f>
        <v>1</v>
      </c>
      <c r="AH32" s="68" t="str">
        <f t="shared" si="1"/>
        <v>Contratos de prestación de servicios profesionales y de apoyo a la gestión</v>
      </c>
      <c r="AI32" s="68" t="str">
        <f t="shared" si="2"/>
        <v>Contratación directa</v>
      </c>
      <c r="AJ32" s="69" t="str">
        <f>IFERROR(VLOOKUP(F32,[1]Tipo!$C$12:$C$27,1,FALSE),"NO")</f>
        <v>Prestación de servicios profesionales y de apoyo a la gestión, o para la ejecución de trabajos artísticos que sólo puedan encomendarse a determinadas personas naturales;</v>
      </c>
      <c r="AK32" s="68" t="str">
        <f t="shared" si="3"/>
        <v>Inversión</v>
      </c>
      <c r="AL32" s="68">
        <f t="shared" si="4"/>
        <v>41</v>
      </c>
      <c r="AM32" s="70"/>
      <c r="AN32" s="70"/>
      <c r="AO32" s="70"/>
      <c r="AP32"/>
      <c r="AQ32"/>
      <c r="AR32"/>
      <c r="AS32"/>
      <c r="AT32"/>
      <c r="AU32"/>
      <c r="AV32"/>
      <c r="AW32"/>
      <c r="AX32"/>
      <c r="AY32"/>
      <c r="AZ32"/>
      <c r="BA32"/>
      <c r="BB32"/>
      <c r="BC32"/>
      <c r="BD32"/>
      <c r="BE32"/>
      <c r="BF32"/>
      <c r="BG32"/>
      <c r="BH32"/>
      <c r="BI32"/>
      <c r="BJ32"/>
      <c r="BK32"/>
      <c r="BL32"/>
      <c r="BM32"/>
      <c r="BN32"/>
      <c r="BO32"/>
      <c r="BP32"/>
      <c r="BQ32"/>
    </row>
    <row r="33" spans="1:69" ht="27" hidden="1" customHeight="1" x14ac:dyDescent="0.25">
      <c r="A33" s="46">
        <v>20</v>
      </c>
      <c r="B33" s="47">
        <v>2019</v>
      </c>
      <c r="C33" s="48" t="s">
        <v>120</v>
      </c>
      <c r="D33" s="48" t="s">
        <v>65</v>
      </c>
      <c r="E33" s="48" t="s">
        <v>66</v>
      </c>
      <c r="F33" s="49" t="s">
        <v>67</v>
      </c>
      <c r="G33" s="50" t="s">
        <v>118</v>
      </c>
      <c r="H33" s="51" t="s">
        <v>69</v>
      </c>
      <c r="I33" s="52">
        <v>41</v>
      </c>
      <c r="J33" s="53" t="str">
        <f>IF(ISERROR(VLOOKUP(I33,[1]Eje_Pilar!$C$2:$E$47,2,FALSE))," ",VLOOKUP(I33,[1]Eje_Pilar!$C$2:$E$47,2,FALSE))</f>
        <v>Desarrollo rural sostenible</v>
      </c>
      <c r="K33" s="53" t="str">
        <f>IF(ISERROR(VLOOKUP(I33,[1]Eje_Pilar!$C$2:$E$47,3,FALSE))," ",VLOOKUP(I33,[1]Eje_Pilar!$C$2:$E$47,3,FALSE))</f>
        <v>Eje Transversal 3 Sostenibilidad Ambiental basada en la eficiencia energética</v>
      </c>
      <c r="L33" s="54">
        <v>1414</v>
      </c>
      <c r="M33" s="55">
        <v>80184919</v>
      </c>
      <c r="N33" s="56" t="s">
        <v>121</v>
      </c>
      <c r="O33" s="57">
        <v>39474000</v>
      </c>
      <c r="P33" s="58"/>
      <c r="Q33" s="59"/>
      <c r="R33" s="60"/>
      <c r="S33" s="57"/>
      <c r="T33" s="61">
        <f t="shared" si="0"/>
        <v>39474000</v>
      </c>
      <c r="U33" s="62">
        <v>39474000</v>
      </c>
      <c r="V33" s="63">
        <v>43490</v>
      </c>
      <c r="W33" s="63">
        <v>43493</v>
      </c>
      <c r="X33" s="63">
        <v>43765</v>
      </c>
      <c r="Y33" s="47">
        <v>270</v>
      </c>
      <c r="Z33" s="47"/>
      <c r="AA33" s="65"/>
      <c r="AB33" s="55"/>
      <c r="AC33" s="55"/>
      <c r="AD33" s="55"/>
      <c r="AE33" s="55" t="s">
        <v>71</v>
      </c>
      <c r="AF33" s="66">
        <f t="shared" si="5"/>
        <v>1</v>
      </c>
      <c r="AG33" s="67">
        <f>IF(SUMPRODUCT((A$14:A33=A33)*(B$14:B33=B33)*(C$14:C33=C33))&gt;1,0,1)</f>
        <v>1</v>
      </c>
      <c r="AH33" s="68" t="str">
        <f t="shared" si="1"/>
        <v>Contratos de prestación de servicios profesionales y de apoyo a la gestión</v>
      </c>
      <c r="AI33" s="68" t="str">
        <f t="shared" si="2"/>
        <v>Contratación directa</v>
      </c>
      <c r="AJ33" s="69" t="str">
        <f>IFERROR(VLOOKUP(F33,[1]Tipo!$C$12:$C$27,1,FALSE),"NO")</f>
        <v>Prestación de servicios profesionales y de apoyo a la gestión, o para la ejecución de trabajos artísticos que sólo puedan encomendarse a determinadas personas naturales;</v>
      </c>
      <c r="AK33" s="68" t="str">
        <f t="shared" si="3"/>
        <v>Inversión</v>
      </c>
      <c r="AL33" s="68">
        <f t="shared" si="4"/>
        <v>41</v>
      </c>
      <c r="AM33" s="70"/>
      <c r="AN33" s="70"/>
      <c r="AO33" s="70"/>
      <c r="AP33"/>
      <c r="AQ33"/>
      <c r="AR33"/>
      <c r="AS33"/>
      <c r="AT33"/>
      <c r="AU33"/>
      <c r="AV33"/>
      <c r="AW33"/>
      <c r="AX33"/>
      <c r="AY33"/>
      <c r="AZ33"/>
      <c r="BA33"/>
      <c r="BB33"/>
      <c r="BC33"/>
      <c r="BD33"/>
      <c r="BE33"/>
      <c r="BF33"/>
      <c r="BG33"/>
      <c r="BH33"/>
      <c r="BI33"/>
      <c r="BJ33"/>
      <c r="BK33"/>
      <c r="BL33"/>
      <c r="BM33"/>
      <c r="BN33"/>
      <c r="BO33"/>
      <c r="BP33"/>
      <c r="BQ33"/>
    </row>
    <row r="34" spans="1:69" ht="27" hidden="1" customHeight="1" x14ac:dyDescent="0.25">
      <c r="A34" s="46">
        <v>21</v>
      </c>
      <c r="B34" s="47">
        <v>2019</v>
      </c>
      <c r="C34" s="48" t="s">
        <v>122</v>
      </c>
      <c r="D34" s="48" t="s">
        <v>65</v>
      </c>
      <c r="E34" s="48" t="s">
        <v>66</v>
      </c>
      <c r="F34" s="49" t="s">
        <v>67</v>
      </c>
      <c r="G34" s="50" t="s">
        <v>123</v>
      </c>
      <c r="H34" s="51" t="s">
        <v>69</v>
      </c>
      <c r="I34" s="52">
        <v>45</v>
      </c>
      <c r="J34" s="53" t="str">
        <f>IF(ISERROR(VLOOKUP(I34,[1]Eje_Pilar!$C$2:$E$47,2,FALSE))," ",VLOOKUP(I34,[1]Eje_Pilar!$C$2:$E$47,2,FALSE))</f>
        <v>Gobernanza e influencia local, regional e internacional</v>
      </c>
      <c r="K34" s="53" t="str">
        <f>IF(ISERROR(VLOOKUP(I34,[1]Eje_Pilar!$C$2:$E$47,3,FALSE))," ",VLOOKUP(I34,[1]Eje_Pilar!$C$2:$E$47,3,FALSE))</f>
        <v>Eje Transversal 4 Gobierno Legitimo, Fortalecimiento Local y Eficiencia</v>
      </c>
      <c r="L34" s="54">
        <v>1415</v>
      </c>
      <c r="M34" s="55">
        <v>1022971912</v>
      </c>
      <c r="N34" s="56" t="s">
        <v>124</v>
      </c>
      <c r="O34" s="57">
        <v>22365000</v>
      </c>
      <c r="P34" s="58"/>
      <c r="Q34" s="59"/>
      <c r="R34" s="60">
        <v>2</v>
      </c>
      <c r="S34" s="57">
        <v>6958000</v>
      </c>
      <c r="T34" s="61">
        <f t="shared" si="0"/>
        <v>29323000</v>
      </c>
      <c r="U34" s="62">
        <v>25098500</v>
      </c>
      <c r="V34" s="63">
        <v>43490</v>
      </c>
      <c r="W34" s="63">
        <v>43493</v>
      </c>
      <c r="X34" s="63">
        <v>43851</v>
      </c>
      <c r="Y34" s="47">
        <v>270</v>
      </c>
      <c r="Z34" s="47">
        <v>81</v>
      </c>
      <c r="AA34" s="65"/>
      <c r="AB34" s="55"/>
      <c r="AC34" s="55" t="s">
        <v>71</v>
      </c>
      <c r="AD34" s="55"/>
      <c r="AE34" s="55"/>
      <c r="AF34" s="66">
        <f t="shared" si="5"/>
        <v>0.85593220338983056</v>
      </c>
      <c r="AG34" s="67">
        <f>IF(SUMPRODUCT((A$14:A34=A34)*(B$14:B34=B34)*(C$14:C34=C34))&gt;1,0,1)</f>
        <v>1</v>
      </c>
      <c r="AH34" s="68" t="str">
        <f t="shared" si="1"/>
        <v>Contratos de prestación de servicios profesionales y de apoyo a la gestión</v>
      </c>
      <c r="AI34" s="68" t="str">
        <f t="shared" si="2"/>
        <v>Contratación directa</v>
      </c>
      <c r="AJ34" s="69" t="str">
        <f>IFERROR(VLOOKUP(F34,[1]Tipo!$C$12:$C$27,1,FALSE),"NO")</f>
        <v>Prestación de servicios profesionales y de apoyo a la gestión, o para la ejecución de trabajos artísticos que sólo puedan encomendarse a determinadas personas naturales;</v>
      </c>
      <c r="AK34" s="68" t="str">
        <f t="shared" si="3"/>
        <v>Inversión</v>
      </c>
      <c r="AL34" s="68">
        <f t="shared" si="4"/>
        <v>45</v>
      </c>
      <c r="AM34" s="70"/>
      <c r="AN34" s="70"/>
      <c r="AO34" s="70"/>
      <c r="AP34"/>
      <c r="AQ34"/>
      <c r="AR34"/>
      <c r="AS34"/>
      <c r="AT34"/>
      <c r="AU34"/>
      <c r="AV34"/>
      <c r="AW34"/>
      <c r="AX34"/>
      <c r="AY34"/>
      <c r="AZ34"/>
      <c r="BA34"/>
      <c r="BB34"/>
      <c r="BC34"/>
      <c r="BD34"/>
      <c r="BE34"/>
      <c r="BF34"/>
      <c r="BG34"/>
      <c r="BH34"/>
      <c r="BI34"/>
      <c r="BJ34"/>
      <c r="BK34"/>
      <c r="BL34"/>
      <c r="BM34"/>
      <c r="BN34"/>
      <c r="BO34"/>
      <c r="BP34"/>
      <c r="BQ34"/>
    </row>
    <row r="35" spans="1:69" ht="27" hidden="1" customHeight="1" x14ac:dyDescent="0.25">
      <c r="A35" s="46">
        <v>22</v>
      </c>
      <c r="B35" s="47">
        <v>2019</v>
      </c>
      <c r="C35" s="48" t="s">
        <v>125</v>
      </c>
      <c r="D35" s="48" t="s">
        <v>65</v>
      </c>
      <c r="E35" s="48" t="s">
        <v>66</v>
      </c>
      <c r="F35" s="49" t="s">
        <v>67</v>
      </c>
      <c r="G35" s="50" t="s">
        <v>126</v>
      </c>
      <c r="H35" s="51" t="s">
        <v>69</v>
      </c>
      <c r="I35" s="52">
        <v>41</v>
      </c>
      <c r="J35" s="53" t="str">
        <f>IF(ISERROR(VLOOKUP(I35,[1]Eje_Pilar!$C$2:$E$47,2,FALSE))," ",VLOOKUP(I35,[1]Eje_Pilar!$C$2:$E$47,2,FALSE))</f>
        <v>Desarrollo rural sostenible</v>
      </c>
      <c r="K35" s="53" t="str">
        <f>IF(ISERROR(VLOOKUP(I35,[1]Eje_Pilar!$C$2:$E$47,3,FALSE))," ",VLOOKUP(I35,[1]Eje_Pilar!$C$2:$E$47,3,FALSE))</f>
        <v>Eje Transversal 3 Sostenibilidad Ambiental basada en la eficiencia energética</v>
      </c>
      <c r="L35" s="54">
        <v>1414</v>
      </c>
      <c r="M35" s="55">
        <v>1031128032</v>
      </c>
      <c r="N35" s="56" t="s">
        <v>127</v>
      </c>
      <c r="O35" s="57">
        <v>43146000</v>
      </c>
      <c r="P35" s="58"/>
      <c r="Q35" s="59"/>
      <c r="R35" s="60"/>
      <c r="S35" s="57"/>
      <c r="T35" s="61">
        <f t="shared" si="0"/>
        <v>43146000</v>
      </c>
      <c r="U35" s="62">
        <v>43146000</v>
      </c>
      <c r="V35" s="63">
        <v>43490</v>
      </c>
      <c r="W35" s="63">
        <v>43493</v>
      </c>
      <c r="X35" s="63">
        <v>43765</v>
      </c>
      <c r="Y35" s="47">
        <v>270</v>
      </c>
      <c r="Z35" s="47"/>
      <c r="AA35" s="65"/>
      <c r="AB35" s="55"/>
      <c r="AC35" s="55"/>
      <c r="AD35" s="55"/>
      <c r="AE35" s="55" t="s">
        <v>71</v>
      </c>
      <c r="AF35" s="66">
        <f t="shared" si="5"/>
        <v>1</v>
      </c>
      <c r="AG35" s="67">
        <f>IF(SUMPRODUCT((A$14:A35=A35)*(B$14:B35=B35)*(C$14:C35=C35))&gt;1,0,1)</f>
        <v>1</v>
      </c>
      <c r="AH35" s="68" t="str">
        <f t="shared" si="1"/>
        <v>Contratos de prestación de servicios profesionales y de apoyo a la gestión</v>
      </c>
      <c r="AI35" s="68" t="str">
        <f t="shared" si="2"/>
        <v>Contratación directa</v>
      </c>
      <c r="AJ35" s="69" t="str">
        <f>IFERROR(VLOOKUP(F35,[1]Tipo!$C$12:$C$27,1,FALSE),"NO")</f>
        <v>Prestación de servicios profesionales y de apoyo a la gestión, o para la ejecución de trabajos artísticos que sólo puedan encomendarse a determinadas personas naturales;</v>
      </c>
      <c r="AK35" s="68" t="str">
        <f t="shared" si="3"/>
        <v>Inversión</v>
      </c>
      <c r="AL35" s="68">
        <f t="shared" si="4"/>
        <v>41</v>
      </c>
      <c r="AM35" s="70"/>
      <c r="AN35" s="70"/>
      <c r="AO35" s="70"/>
      <c r="AP35"/>
      <c r="AQ35"/>
      <c r="AR35"/>
      <c r="AS35"/>
      <c r="AT35"/>
      <c r="AU35"/>
      <c r="AV35"/>
      <c r="AW35"/>
      <c r="AX35"/>
      <c r="AY35"/>
      <c r="AZ35"/>
      <c r="BA35"/>
      <c r="BB35"/>
      <c r="BC35"/>
      <c r="BD35"/>
      <c r="BE35"/>
      <c r="BF35"/>
      <c r="BG35"/>
      <c r="BH35"/>
      <c r="BI35"/>
      <c r="BJ35"/>
      <c r="BK35"/>
      <c r="BL35"/>
      <c r="BM35"/>
      <c r="BN35"/>
      <c r="BO35"/>
      <c r="BP35"/>
      <c r="BQ35"/>
    </row>
    <row r="36" spans="1:69" ht="27" hidden="1" customHeight="1" x14ac:dyDescent="0.25">
      <c r="A36" s="46">
        <v>23</v>
      </c>
      <c r="B36" s="47">
        <v>2019</v>
      </c>
      <c r="C36" s="48" t="s">
        <v>128</v>
      </c>
      <c r="D36" s="48" t="s">
        <v>65</v>
      </c>
      <c r="E36" s="48" t="s">
        <v>66</v>
      </c>
      <c r="F36" s="49" t="s">
        <v>67</v>
      </c>
      <c r="G36" s="50" t="s">
        <v>129</v>
      </c>
      <c r="H36" s="51" t="s">
        <v>69</v>
      </c>
      <c r="I36" s="52">
        <v>45</v>
      </c>
      <c r="J36" s="53" t="str">
        <f>IF(ISERROR(VLOOKUP(I36,[1]Eje_Pilar!$C$2:$E$47,2,FALSE))," ",VLOOKUP(I36,[1]Eje_Pilar!$C$2:$E$47,2,FALSE))</f>
        <v>Gobernanza e influencia local, regional e internacional</v>
      </c>
      <c r="K36" s="53" t="str">
        <f>IF(ISERROR(VLOOKUP(I36,[1]Eje_Pilar!$C$2:$E$47,3,FALSE))," ",VLOOKUP(I36,[1]Eje_Pilar!$C$2:$E$47,3,FALSE))</f>
        <v>Eje Transversal 4 Gobierno Legitimo, Fortalecimiento Local y Eficiencia</v>
      </c>
      <c r="L36" s="54">
        <v>1415</v>
      </c>
      <c r="M36" s="55">
        <v>51924771</v>
      </c>
      <c r="N36" s="56" t="s">
        <v>130</v>
      </c>
      <c r="O36" s="57">
        <v>52200000</v>
      </c>
      <c r="P36" s="58"/>
      <c r="Q36" s="59"/>
      <c r="R36" s="60"/>
      <c r="S36" s="57"/>
      <c r="T36" s="61">
        <f>+O36+Q36+S36</f>
        <v>52200000</v>
      </c>
      <c r="U36" s="62">
        <v>52200000</v>
      </c>
      <c r="V36" s="63">
        <v>43490</v>
      </c>
      <c r="W36" s="63">
        <v>43493</v>
      </c>
      <c r="X36" s="63">
        <v>43765</v>
      </c>
      <c r="Y36" s="47">
        <v>270</v>
      </c>
      <c r="Z36" s="47"/>
      <c r="AA36" s="65"/>
      <c r="AB36" s="55"/>
      <c r="AC36" s="55"/>
      <c r="AD36" s="55"/>
      <c r="AE36" s="55" t="s">
        <v>71</v>
      </c>
      <c r="AF36" s="66">
        <f t="shared" si="5"/>
        <v>1</v>
      </c>
      <c r="AG36" s="67">
        <f>IF(SUMPRODUCT((A$14:A36=A36)*(B$14:B36=B36)*(C$14:C36=C36))&gt;1,0,1)</f>
        <v>1</v>
      </c>
      <c r="AH36" s="68" t="str">
        <f>IFERROR(VLOOKUP(D36,tipo,1,FALSE),"NO")</f>
        <v>Contratos de prestación de servicios profesionales y de apoyo a la gestión</v>
      </c>
      <c r="AI36" s="68" t="str">
        <f>IFERROR(VLOOKUP(E36,modal,1,FALSE),"NO")</f>
        <v>Contratación directa</v>
      </c>
      <c r="AJ36" s="69" t="str">
        <f>IFERROR(VLOOKUP(F36,[1]Tipo!$C$12:$C$27,1,FALSE),"NO")</f>
        <v>Prestación de servicios profesionales y de apoyo a la gestión, o para la ejecución de trabajos artísticos que sólo puedan encomendarse a determinadas personas naturales;</v>
      </c>
      <c r="AK36" s="68" t="str">
        <f>IFERROR(VLOOKUP(H36,afectacion,1,FALSE),"NO")</f>
        <v>Inversión</v>
      </c>
      <c r="AL36" s="68">
        <f>IFERROR(VLOOKUP(I36,programa,1,FALSE),"NO")</f>
        <v>45</v>
      </c>
      <c r="AM36" s="70"/>
      <c r="AN36" s="70"/>
      <c r="AO36" s="70"/>
      <c r="AP36"/>
      <c r="AQ36"/>
      <c r="AR36"/>
      <c r="AS36"/>
      <c r="AT36"/>
      <c r="AU36"/>
      <c r="AV36"/>
      <c r="AW36"/>
      <c r="AX36"/>
      <c r="AY36"/>
      <c r="AZ36"/>
      <c r="BA36"/>
      <c r="BB36"/>
      <c r="BC36"/>
      <c r="BD36"/>
      <c r="BE36"/>
      <c r="BF36"/>
      <c r="BG36"/>
      <c r="BH36"/>
      <c r="BI36"/>
      <c r="BJ36"/>
      <c r="BK36"/>
      <c r="BL36"/>
      <c r="BM36"/>
      <c r="BN36"/>
      <c r="BO36"/>
      <c r="BP36"/>
      <c r="BQ36"/>
    </row>
    <row r="37" spans="1:69" ht="27" hidden="1" customHeight="1" x14ac:dyDescent="0.25">
      <c r="A37" s="46">
        <v>24</v>
      </c>
      <c r="B37" s="47">
        <v>2019</v>
      </c>
      <c r="C37" s="48" t="s">
        <v>131</v>
      </c>
      <c r="D37" s="48" t="s">
        <v>65</v>
      </c>
      <c r="E37" s="48" t="s">
        <v>66</v>
      </c>
      <c r="F37" s="49" t="s">
        <v>67</v>
      </c>
      <c r="G37" s="50" t="s">
        <v>132</v>
      </c>
      <c r="H37" s="51" t="s">
        <v>69</v>
      </c>
      <c r="I37" s="52">
        <v>45</v>
      </c>
      <c r="J37" s="53" t="str">
        <f>IF(ISERROR(VLOOKUP(I37,[1]Eje_Pilar!$C$2:$E$47,2,FALSE))," ",VLOOKUP(I37,[1]Eje_Pilar!$C$2:$E$47,2,FALSE))</f>
        <v>Gobernanza e influencia local, regional e internacional</v>
      </c>
      <c r="K37" s="53" t="str">
        <f>IF(ISERROR(VLOOKUP(I37,[1]Eje_Pilar!$C$2:$E$47,3,FALSE))," ",VLOOKUP(I37,[1]Eje_Pilar!$C$2:$E$47,3,FALSE))</f>
        <v>Eje Transversal 4 Gobierno Legitimo, Fortalecimiento Local y Eficiencia</v>
      </c>
      <c r="L37" s="54">
        <v>1415</v>
      </c>
      <c r="M37" s="55">
        <v>79797253</v>
      </c>
      <c r="N37" s="56" t="s">
        <v>133</v>
      </c>
      <c r="O37" s="57">
        <v>47250000</v>
      </c>
      <c r="P37" s="58"/>
      <c r="Q37" s="59"/>
      <c r="R37" s="60">
        <v>2</v>
      </c>
      <c r="S37" s="57">
        <v>14700000</v>
      </c>
      <c r="T37" s="61">
        <f t="shared" si="0"/>
        <v>61950000</v>
      </c>
      <c r="U37" s="62">
        <v>53025000</v>
      </c>
      <c r="V37" s="63">
        <v>43490</v>
      </c>
      <c r="W37" s="63">
        <v>43493</v>
      </c>
      <c r="X37" s="63">
        <v>43851</v>
      </c>
      <c r="Y37" s="47">
        <v>270</v>
      </c>
      <c r="Z37" s="47">
        <v>81</v>
      </c>
      <c r="AA37" s="65"/>
      <c r="AB37" s="55"/>
      <c r="AC37" s="55" t="s">
        <v>71</v>
      </c>
      <c r="AD37" s="55"/>
      <c r="AE37" s="55"/>
      <c r="AF37" s="66">
        <f t="shared" si="5"/>
        <v>0.85593220338983056</v>
      </c>
      <c r="AG37" s="67">
        <f>IF(SUMPRODUCT((A$14:A37=A37)*(B$14:B37=B37)*(C$14:C37=C37))&gt;1,0,1)</f>
        <v>1</v>
      </c>
      <c r="AH37" s="68" t="str">
        <f t="shared" si="1"/>
        <v>Contratos de prestación de servicios profesionales y de apoyo a la gestión</v>
      </c>
      <c r="AI37" s="68" t="str">
        <f t="shared" si="2"/>
        <v>Contratación directa</v>
      </c>
      <c r="AJ37" s="69" t="str">
        <f>IFERROR(VLOOKUP(F37,[1]Tipo!$C$12:$C$27,1,FALSE),"NO")</f>
        <v>Prestación de servicios profesionales y de apoyo a la gestión, o para la ejecución de trabajos artísticos que sólo puedan encomendarse a determinadas personas naturales;</v>
      </c>
      <c r="AK37" s="68" t="str">
        <f t="shared" si="3"/>
        <v>Inversión</v>
      </c>
      <c r="AL37" s="68">
        <f t="shared" si="4"/>
        <v>45</v>
      </c>
      <c r="AM37" s="70"/>
      <c r="AN37" s="70"/>
      <c r="AO37" s="70"/>
      <c r="AP37"/>
      <c r="AQ37"/>
      <c r="AR37"/>
      <c r="AS37"/>
      <c r="AT37"/>
      <c r="AU37"/>
      <c r="AV37"/>
      <c r="AW37"/>
      <c r="AX37"/>
      <c r="AY37"/>
      <c r="AZ37"/>
      <c r="BA37"/>
      <c r="BB37"/>
      <c r="BC37"/>
      <c r="BD37"/>
      <c r="BE37"/>
      <c r="BF37"/>
      <c r="BG37"/>
      <c r="BH37"/>
      <c r="BI37"/>
      <c r="BJ37"/>
      <c r="BK37"/>
      <c r="BL37"/>
      <c r="BM37"/>
      <c r="BN37"/>
      <c r="BO37"/>
      <c r="BP37"/>
      <c r="BQ37"/>
    </row>
    <row r="38" spans="1:69" ht="27" hidden="1" customHeight="1" x14ac:dyDescent="0.25">
      <c r="A38" s="46">
        <v>25</v>
      </c>
      <c r="B38" s="47">
        <v>2019</v>
      </c>
      <c r="C38" s="48" t="s">
        <v>134</v>
      </c>
      <c r="D38" s="48" t="s">
        <v>65</v>
      </c>
      <c r="E38" s="48" t="s">
        <v>66</v>
      </c>
      <c r="F38" s="49" t="s">
        <v>67</v>
      </c>
      <c r="G38" s="50" t="s">
        <v>103</v>
      </c>
      <c r="H38" s="51" t="s">
        <v>69</v>
      </c>
      <c r="I38" s="52">
        <v>45</v>
      </c>
      <c r="J38" s="53" t="str">
        <f>IF(ISERROR(VLOOKUP(I38,[1]Eje_Pilar!$C$2:$E$47,2,FALSE))," ",VLOOKUP(I38,[1]Eje_Pilar!$C$2:$E$47,2,FALSE))</f>
        <v>Gobernanza e influencia local, regional e internacional</v>
      </c>
      <c r="K38" s="53" t="str">
        <f>IF(ISERROR(VLOOKUP(I38,[1]Eje_Pilar!$C$2:$E$47,3,FALSE))," ",VLOOKUP(I38,[1]Eje_Pilar!$C$2:$E$47,3,FALSE))</f>
        <v>Eje Transversal 4 Gobierno Legitimo, Fortalecimiento Local y Eficiencia</v>
      </c>
      <c r="L38" s="54">
        <v>1415</v>
      </c>
      <c r="M38" s="55">
        <v>52954878</v>
      </c>
      <c r="N38" s="56" t="s">
        <v>135</v>
      </c>
      <c r="O38" s="57">
        <v>48600000</v>
      </c>
      <c r="P38" s="58"/>
      <c r="Q38" s="59"/>
      <c r="R38" s="60">
        <v>2</v>
      </c>
      <c r="S38" s="57">
        <v>15120000</v>
      </c>
      <c r="T38" s="61">
        <f>+O38+Q38+S38</f>
        <v>63720000</v>
      </c>
      <c r="U38" s="62">
        <v>54540000</v>
      </c>
      <c r="V38" s="63">
        <v>43490</v>
      </c>
      <c r="W38" s="63">
        <v>43493</v>
      </c>
      <c r="X38" s="63">
        <v>43851</v>
      </c>
      <c r="Y38" s="47">
        <v>270</v>
      </c>
      <c r="Z38" s="47">
        <v>81</v>
      </c>
      <c r="AA38" s="65"/>
      <c r="AB38" s="55"/>
      <c r="AC38" s="55" t="s">
        <v>71</v>
      </c>
      <c r="AD38" s="55"/>
      <c r="AE38" s="55"/>
      <c r="AF38" s="66">
        <f t="shared" si="5"/>
        <v>0.85593220338983056</v>
      </c>
      <c r="AG38" s="67">
        <f>IF(SUMPRODUCT((A$14:A38=A38)*(B$14:B38=B38)*(C$14:C38=C38))&gt;1,0,1)</f>
        <v>1</v>
      </c>
      <c r="AH38" s="68" t="str">
        <f>IFERROR(VLOOKUP(D38,tipo,1,FALSE),"NO")</f>
        <v>Contratos de prestación de servicios profesionales y de apoyo a la gestión</v>
      </c>
      <c r="AI38" s="68" t="str">
        <f>IFERROR(VLOOKUP(E38,modal,1,FALSE),"NO")</f>
        <v>Contratación directa</v>
      </c>
      <c r="AJ38" s="69" t="str">
        <f>IFERROR(VLOOKUP(F38,[1]Tipo!$C$12:$C$27,1,FALSE),"NO")</f>
        <v>Prestación de servicios profesionales y de apoyo a la gestión, o para la ejecución de trabajos artísticos que sólo puedan encomendarse a determinadas personas naturales;</v>
      </c>
      <c r="AK38" s="68" t="str">
        <f>IFERROR(VLOOKUP(H38,afectacion,1,FALSE),"NO")</f>
        <v>Inversión</v>
      </c>
      <c r="AL38" s="68">
        <f>IFERROR(VLOOKUP(I38,programa,1,FALSE),"NO")</f>
        <v>45</v>
      </c>
      <c r="AM38" s="70"/>
      <c r="AN38" s="70"/>
      <c r="AO38" s="70"/>
      <c r="AP38"/>
      <c r="AQ38"/>
      <c r="AR38"/>
      <c r="AS38"/>
      <c r="AT38"/>
      <c r="AU38"/>
      <c r="AV38"/>
      <c r="AW38"/>
      <c r="AX38"/>
      <c r="AY38"/>
      <c r="AZ38"/>
      <c r="BA38"/>
      <c r="BB38"/>
      <c r="BC38"/>
      <c r="BD38"/>
      <c r="BE38"/>
      <c r="BF38"/>
      <c r="BG38"/>
      <c r="BH38"/>
      <c r="BI38"/>
      <c r="BJ38"/>
      <c r="BK38"/>
      <c r="BL38"/>
      <c r="BM38"/>
      <c r="BN38"/>
      <c r="BO38"/>
      <c r="BP38"/>
      <c r="BQ38"/>
    </row>
    <row r="39" spans="1:69" ht="27" hidden="1" customHeight="1" x14ac:dyDescent="0.25">
      <c r="A39" s="46">
        <v>26</v>
      </c>
      <c r="B39" s="47">
        <v>2019</v>
      </c>
      <c r="C39" s="48" t="s">
        <v>136</v>
      </c>
      <c r="D39" s="48" t="s">
        <v>65</v>
      </c>
      <c r="E39" s="48" t="s">
        <v>66</v>
      </c>
      <c r="F39" s="49" t="s">
        <v>67</v>
      </c>
      <c r="G39" s="50" t="s">
        <v>137</v>
      </c>
      <c r="H39" s="51" t="s">
        <v>69</v>
      </c>
      <c r="I39" s="52">
        <v>45</v>
      </c>
      <c r="J39" s="53" t="str">
        <f>IF(ISERROR(VLOOKUP(I39,[1]Eje_Pilar!$C$2:$E$47,2,FALSE))," ",VLOOKUP(I39,[1]Eje_Pilar!$C$2:$E$47,2,FALSE))</f>
        <v>Gobernanza e influencia local, regional e internacional</v>
      </c>
      <c r="K39" s="53" t="str">
        <f>IF(ISERROR(VLOOKUP(I39,[1]Eje_Pilar!$C$2:$E$47,3,FALSE))," ",VLOOKUP(I39,[1]Eje_Pilar!$C$2:$E$47,3,FALSE))</f>
        <v>Eje Transversal 4 Gobierno Legitimo, Fortalecimiento Local y Eficiencia</v>
      </c>
      <c r="L39" s="54">
        <v>1415</v>
      </c>
      <c r="M39" s="55">
        <v>79583314</v>
      </c>
      <c r="N39" s="56" t="s">
        <v>138</v>
      </c>
      <c r="O39" s="57">
        <v>19350000</v>
      </c>
      <c r="P39" s="58"/>
      <c r="Q39" s="59"/>
      <c r="R39" s="60"/>
      <c r="S39" s="57"/>
      <c r="T39" s="61">
        <f t="shared" si="0"/>
        <v>19350000</v>
      </c>
      <c r="U39" s="62">
        <v>19350000</v>
      </c>
      <c r="V39" s="63">
        <v>43490</v>
      </c>
      <c r="W39" s="63">
        <v>43493</v>
      </c>
      <c r="X39" s="63">
        <v>43765</v>
      </c>
      <c r="Y39" s="47">
        <v>270</v>
      </c>
      <c r="Z39" s="47"/>
      <c r="AA39" s="65"/>
      <c r="AB39" s="55"/>
      <c r="AC39" s="55"/>
      <c r="AD39" s="55"/>
      <c r="AE39" s="55" t="s">
        <v>71</v>
      </c>
      <c r="AF39" s="66">
        <f t="shared" si="5"/>
        <v>1</v>
      </c>
      <c r="AG39" s="67">
        <f>IF(SUMPRODUCT((A$14:A39=A39)*(B$14:B39=B39)*(C$14:C39=C39))&gt;1,0,1)</f>
        <v>1</v>
      </c>
      <c r="AH39" s="68" t="str">
        <f t="shared" si="1"/>
        <v>Contratos de prestación de servicios profesionales y de apoyo a la gestión</v>
      </c>
      <c r="AI39" s="68" t="str">
        <f t="shared" si="2"/>
        <v>Contratación directa</v>
      </c>
      <c r="AJ39" s="69" t="str">
        <f>IFERROR(VLOOKUP(F39,[1]Tipo!$C$12:$C$27,1,FALSE),"NO")</f>
        <v>Prestación de servicios profesionales y de apoyo a la gestión, o para la ejecución de trabajos artísticos que sólo puedan encomendarse a determinadas personas naturales;</v>
      </c>
      <c r="AK39" s="68" t="str">
        <f t="shared" si="3"/>
        <v>Inversión</v>
      </c>
      <c r="AL39" s="68">
        <f t="shared" si="4"/>
        <v>45</v>
      </c>
      <c r="AM39" s="70"/>
      <c r="AN39" s="70"/>
      <c r="AO39" s="70"/>
      <c r="AP39"/>
      <c r="AQ39"/>
      <c r="AR39"/>
      <c r="AS39"/>
      <c r="AT39"/>
      <c r="AU39"/>
      <c r="AV39"/>
      <c r="AW39"/>
      <c r="AX39"/>
      <c r="AY39"/>
      <c r="AZ39"/>
      <c r="BA39"/>
      <c r="BB39"/>
      <c r="BC39"/>
      <c r="BD39"/>
      <c r="BE39"/>
      <c r="BF39"/>
      <c r="BG39"/>
      <c r="BH39"/>
      <c r="BI39"/>
      <c r="BJ39"/>
      <c r="BK39"/>
      <c r="BL39"/>
      <c r="BM39"/>
      <c r="BN39"/>
      <c r="BO39"/>
      <c r="BP39"/>
      <c r="BQ39"/>
    </row>
    <row r="40" spans="1:69" ht="27" hidden="1" customHeight="1" x14ac:dyDescent="0.25">
      <c r="A40" s="46">
        <v>27</v>
      </c>
      <c r="B40" s="47">
        <v>2019</v>
      </c>
      <c r="C40" s="48" t="s">
        <v>139</v>
      </c>
      <c r="D40" s="48" t="s">
        <v>65</v>
      </c>
      <c r="E40" s="48" t="s">
        <v>66</v>
      </c>
      <c r="F40" s="49" t="s">
        <v>67</v>
      </c>
      <c r="G40" s="50" t="s">
        <v>140</v>
      </c>
      <c r="H40" s="51" t="s">
        <v>69</v>
      </c>
      <c r="I40" s="52">
        <v>45</v>
      </c>
      <c r="J40" s="53" t="str">
        <f>IF(ISERROR(VLOOKUP(I40,[1]Eje_Pilar!$C$2:$E$47,2,FALSE))," ",VLOOKUP(I40,[1]Eje_Pilar!$C$2:$E$47,2,FALSE))</f>
        <v>Gobernanza e influencia local, regional e internacional</v>
      </c>
      <c r="K40" s="53" t="str">
        <f>IF(ISERROR(VLOOKUP(I40,[1]Eje_Pilar!$C$2:$E$47,3,FALSE))," ",VLOOKUP(I40,[1]Eje_Pilar!$C$2:$E$47,3,FALSE))</f>
        <v>Eje Transversal 4 Gobierno Legitimo, Fortalecimiento Local y Eficiencia</v>
      </c>
      <c r="L40" s="54">
        <v>1415</v>
      </c>
      <c r="M40" s="55">
        <v>79457668</v>
      </c>
      <c r="N40" s="56" t="s">
        <v>141</v>
      </c>
      <c r="O40" s="57">
        <v>47691000</v>
      </c>
      <c r="P40" s="58"/>
      <c r="Q40" s="59"/>
      <c r="R40" s="60"/>
      <c r="S40" s="57"/>
      <c r="T40" s="61">
        <f t="shared" si="0"/>
        <v>47691000</v>
      </c>
      <c r="U40" s="62">
        <v>47691000</v>
      </c>
      <c r="V40" s="63">
        <v>43490</v>
      </c>
      <c r="W40" s="63">
        <v>43493</v>
      </c>
      <c r="X40" s="63">
        <v>43765</v>
      </c>
      <c r="Y40" s="47">
        <v>270</v>
      </c>
      <c r="Z40" s="47"/>
      <c r="AA40" s="65"/>
      <c r="AB40" s="55"/>
      <c r="AC40" s="55"/>
      <c r="AD40" s="55"/>
      <c r="AE40" s="55" t="s">
        <v>71</v>
      </c>
      <c r="AF40" s="66">
        <f t="shared" si="5"/>
        <v>1</v>
      </c>
      <c r="AG40" s="67">
        <f>IF(SUMPRODUCT((A$14:A40=A40)*(B$14:B40=B40)*(C$14:C40=C40))&gt;1,0,1)</f>
        <v>1</v>
      </c>
      <c r="AH40" s="68" t="str">
        <f t="shared" si="1"/>
        <v>Contratos de prestación de servicios profesionales y de apoyo a la gestión</v>
      </c>
      <c r="AI40" s="68" t="str">
        <f t="shared" si="2"/>
        <v>Contratación directa</v>
      </c>
      <c r="AJ40" s="69" t="str">
        <f>IFERROR(VLOOKUP(F40,[1]Tipo!$C$12:$C$27,1,FALSE),"NO")</f>
        <v>Prestación de servicios profesionales y de apoyo a la gestión, o para la ejecución de trabajos artísticos que sólo puedan encomendarse a determinadas personas naturales;</v>
      </c>
      <c r="AK40" s="68" t="str">
        <f t="shared" si="3"/>
        <v>Inversión</v>
      </c>
      <c r="AL40" s="68">
        <f t="shared" si="4"/>
        <v>45</v>
      </c>
      <c r="AM40" s="70"/>
      <c r="AN40" s="70"/>
      <c r="AO40" s="70"/>
      <c r="AP40"/>
      <c r="AQ40"/>
      <c r="AR40"/>
      <c r="AS40"/>
      <c r="AT40"/>
      <c r="AU40"/>
      <c r="AV40"/>
      <c r="AW40"/>
      <c r="AX40"/>
      <c r="AY40"/>
      <c r="AZ40"/>
      <c r="BA40"/>
      <c r="BB40"/>
      <c r="BC40"/>
      <c r="BD40"/>
      <c r="BE40"/>
      <c r="BF40"/>
      <c r="BG40"/>
      <c r="BH40"/>
      <c r="BI40"/>
      <c r="BJ40"/>
      <c r="BK40"/>
      <c r="BL40"/>
      <c r="BM40"/>
      <c r="BN40"/>
      <c r="BO40"/>
      <c r="BP40"/>
      <c r="BQ40"/>
    </row>
    <row r="41" spans="1:69" ht="27" hidden="1" customHeight="1" x14ac:dyDescent="0.25">
      <c r="A41" s="46">
        <v>28</v>
      </c>
      <c r="B41" s="47">
        <v>2019</v>
      </c>
      <c r="C41" s="48" t="s">
        <v>142</v>
      </c>
      <c r="D41" s="48" t="s">
        <v>65</v>
      </c>
      <c r="E41" s="48" t="s">
        <v>66</v>
      </c>
      <c r="F41" s="49" t="s">
        <v>67</v>
      </c>
      <c r="G41" s="50" t="s">
        <v>143</v>
      </c>
      <c r="H41" s="51" t="s">
        <v>69</v>
      </c>
      <c r="I41" s="52">
        <v>41</v>
      </c>
      <c r="J41" s="53" t="str">
        <f>IF(ISERROR(VLOOKUP(I41,[1]Eje_Pilar!$C$2:$E$47,2,FALSE))," ",VLOOKUP(I41,[1]Eje_Pilar!$C$2:$E$47,2,FALSE))</f>
        <v>Desarrollo rural sostenible</v>
      </c>
      <c r="K41" s="53" t="str">
        <f>IF(ISERROR(VLOOKUP(I41,[1]Eje_Pilar!$C$2:$E$47,3,FALSE))," ",VLOOKUP(I41,[1]Eje_Pilar!$C$2:$E$47,3,FALSE))</f>
        <v>Eje Transversal 3 Sostenibilidad Ambiental basada en la eficiencia energética</v>
      </c>
      <c r="L41" s="54">
        <v>1414</v>
      </c>
      <c r="M41" s="55">
        <v>52825254</v>
      </c>
      <c r="N41" s="56" t="s">
        <v>144</v>
      </c>
      <c r="O41" s="57">
        <v>43146000</v>
      </c>
      <c r="P41" s="58"/>
      <c r="Q41" s="59"/>
      <c r="R41" s="60"/>
      <c r="S41" s="57"/>
      <c r="T41" s="61">
        <f t="shared" si="0"/>
        <v>43146000</v>
      </c>
      <c r="U41" s="62">
        <v>43146000</v>
      </c>
      <c r="V41" s="63">
        <v>43490</v>
      </c>
      <c r="W41" s="63">
        <v>43493</v>
      </c>
      <c r="X41" s="63">
        <v>43765</v>
      </c>
      <c r="Y41" s="47">
        <v>270</v>
      </c>
      <c r="Z41" s="47"/>
      <c r="AA41" s="65"/>
      <c r="AB41" s="55"/>
      <c r="AC41" s="55"/>
      <c r="AD41" s="55"/>
      <c r="AE41" s="55" t="s">
        <v>71</v>
      </c>
      <c r="AF41" s="66">
        <f t="shared" si="5"/>
        <v>1</v>
      </c>
      <c r="AG41" s="67">
        <f>IF(SUMPRODUCT((A$14:A41=A41)*(B$14:B41=B41)*(C$14:C41=C41))&gt;1,0,1)</f>
        <v>1</v>
      </c>
      <c r="AH41" s="68" t="str">
        <f t="shared" si="1"/>
        <v>Contratos de prestación de servicios profesionales y de apoyo a la gestión</v>
      </c>
      <c r="AI41" s="68" t="str">
        <f t="shared" si="2"/>
        <v>Contratación directa</v>
      </c>
      <c r="AJ41" s="69" t="str">
        <f>IFERROR(VLOOKUP(F41,[1]Tipo!$C$12:$C$27,1,FALSE),"NO")</f>
        <v>Prestación de servicios profesionales y de apoyo a la gestión, o para la ejecución de trabajos artísticos que sólo puedan encomendarse a determinadas personas naturales;</v>
      </c>
      <c r="AK41" s="68" t="str">
        <f t="shared" si="3"/>
        <v>Inversión</v>
      </c>
      <c r="AL41" s="68">
        <f t="shared" si="4"/>
        <v>41</v>
      </c>
      <c r="AM41" s="70"/>
      <c r="AN41" s="70"/>
      <c r="AO41" s="70"/>
      <c r="AP41"/>
      <c r="AQ41"/>
      <c r="AR41"/>
      <c r="AS41"/>
      <c r="AT41"/>
      <c r="AU41"/>
      <c r="AV41"/>
      <c r="AW41"/>
      <c r="AX41"/>
      <c r="AY41"/>
      <c r="AZ41"/>
      <c r="BA41"/>
      <c r="BB41"/>
      <c r="BC41"/>
      <c r="BD41"/>
      <c r="BE41"/>
      <c r="BF41"/>
      <c r="BG41"/>
      <c r="BH41"/>
      <c r="BI41"/>
      <c r="BJ41"/>
      <c r="BK41"/>
      <c r="BL41"/>
      <c r="BM41"/>
      <c r="BN41"/>
      <c r="BO41"/>
      <c r="BP41"/>
      <c r="BQ41"/>
    </row>
    <row r="42" spans="1:69" ht="27" hidden="1" customHeight="1" x14ac:dyDescent="0.25">
      <c r="A42" s="46">
        <v>29</v>
      </c>
      <c r="B42" s="47">
        <v>2019</v>
      </c>
      <c r="C42" s="48" t="s">
        <v>145</v>
      </c>
      <c r="D42" s="48" t="s">
        <v>65</v>
      </c>
      <c r="E42" s="48" t="s">
        <v>66</v>
      </c>
      <c r="F42" s="49" t="s">
        <v>67</v>
      </c>
      <c r="G42" s="50" t="s">
        <v>146</v>
      </c>
      <c r="H42" s="51" t="s">
        <v>69</v>
      </c>
      <c r="I42" s="52">
        <v>45</v>
      </c>
      <c r="J42" s="53" t="str">
        <f>IF(ISERROR(VLOOKUP(I42,[1]Eje_Pilar!$C$2:$E$47,2,FALSE))," ",VLOOKUP(I42,[1]Eje_Pilar!$C$2:$E$47,2,FALSE))</f>
        <v>Gobernanza e influencia local, regional e internacional</v>
      </c>
      <c r="K42" s="53" t="str">
        <f>IF(ISERROR(VLOOKUP(I42,[1]Eje_Pilar!$C$2:$E$47,3,FALSE))," ",VLOOKUP(I42,[1]Eje_Pilar!$C$2:$E$47,3,FALSE))</f>
        <v>Eje Transversal 4 Gobierno Legitimo, Fortalecimiento Local y Eficiencia</v>
      </c>
      <c r="L42" s="54">
        <v>1415</v>
      </c>
      <c r="M42" s="55">
        <v>1020731784</v>
      </c>
      <c r="N42" s="56" t="s">
        <v>147</v>
      </c>
      <c r="O42" s="57">
        <v>37620000</v>
      </c>
      <c r="P42" s="58"/>
      <c r="Q42" s="59"/>
      <c r="R42" s="60"/>
      <c r="S42" s="57"/>
      <c r="T42" s="61">
        <f t="shared" si="0"/>
        <v>37620000</v>
      </c>
      <c r="U42" s="62">
        <v>37620000</v>
      </c>
      <c r="V42" s="63">
        <v>43490</v>
      </c>
      <c r="W42" s="63">
        <v>43493</v>
      </c>
      <c r="X42" s="63">
        <v>43765</v>
      </c>
      <c r="Y42" s="47">
        <v>270</v>
      </c>
      <c r="Z42" s="47"/>
      <c r="AA42" s="65"/>
      <c r="AB42" s="55"/>
      <c r="AC42" s="55"/>
      <c r="AD42" s="55"/>
      <c r="AE42" s="55" t="s">
        <v>71</v>
      </c>
      <c r="AF42" s="66">
        <f t="shared" si="5"/>
        <v>1</v>
      </c>
      <c r="AG42" s="67">
        <f>IF(SUMPRODUCT((A$14:A42=A42)*(B$14:B42=B42)*(C$14:C42=C42))&gt;1,0,1)</f>
        <v>1</v>
      </c>
      <c r="AH42" s="68" t="str">
        <f t="shared" si="1"/>
        <v>Contratos de prestación de servicios profesionales y de apoyo a la gestión</v>
      </c>
      <c r="AI42" s="68" t="str">
        <f t="shared" si="2"/>
        <v>Contratación directa</v>
      </c>
      <c r="AJ42" s="69" t="str">
        <f>IFERROR(VLOOKUP(F42,[1]Tipo!$C$12:$C$27,1,FALSE),"NO")</f>
        <v>Prestación de servicios profesionales y de apoyo a la gestión, o para la ejecución de trabajos artísticos que sólo puedan encomendarse a determinadas personas naturales;</v>
      </c>
      <c r="AK42" s="68" t="str">
        <f t="shared" si="3"/>
        <v>Inversión</v>
      </c>
      <c r="AL42" s="68">
        <f t="shared" si="4"/>
        <v>45</v>
      </c>
      <c r="AM42" s="70"/>
      <c r="AN42" s="70"/>
      <c r="AO42" s="70"/>
      <c r="AP42"/>
      <c r="AQ42"/>
      <c r="AR42"/>
      <c r="AS42"/>
      <c r="AT42"/>
      <c r="AU42"/>
      <c r="AV42"/>
      <c r="AW42"/>
      <c r="AX42"/>
      <c r="AY42"/>
      <c r="AZ42"/>
      <c r="BA42"/>
      <c r="BB42"/>
      <c r="BC42"/>
      <c r="BD42"/>
      <c r="BE42"/>
      <c r="BF42"/>
      <c r="BG42"/>
      <c r="BH42"/>
      <c r="BI42"/>
      <c r="BJ42"/>
      <c r="BK42"/>
      <c r="BL42"/>
      <c r="BM42"/>
      <c r="BN42"/>
      <c r="BO42"/>
      <c r="BP42"/>
      <c r="BQ42"/>
    </row>
    <row r="43" spans="1:69" ht="27" hidden="1" customHeight="1" x14ac:dyDescent="0.25">
      <c r="A43" s="46">
        <v>30</v>
      </c>
      <c r="B43" s="47">
        <v>2019</v>
      </c>
      <c r="C43" s="48" t="s">
        <v>148</v>
      </c>
      <c r="D43" s="48" t="s">
        <v>65</v>
      </c>
      <c r="E43" s="48" t="s">
        <v>66</v>
      </c>
      <c r="F43" s="49" t="s">
        <v>67</v>
      </c>
      <c r="G43" s="50" t="s">
        <v>103</v>
      </c>
      <c r="H43" s="51" t="s">
        <v>69</v>
      </c>
      <c r="I43" s="52">
        <v>45</v>
      </c>
      <c r="J43" s="53" t="str">
        <f>IF(ISERROR(VLOOKUP(I43,[1]Eje_Pilar!$C$2:$E$47,2,FALSE))," ",VLOOKUP(I43,[1]Eje_Pilar!$C$2:$E$47,2,FALSE))</f>
        <v>Gobernanza e influencia local, regional e internacional</v>
      </c>
      <c r="K43" s="53" t="str">
        <f>IF(ISERROR(VLOOKUP(I43,[1]Eje_Pilar!$C$2:$E$47,3,FALSE))," ",VLOOKUP(I43,[1]Eje_Pilar!$C$2:$E$47,3,FALSE))</f>
        <v>Eje Transversal 4 Gobierno Legitimo, Fortalecimiento Local y Eficiencia</v>
      </c>
      <c r="L43" s="54">
        <v>1415</v>
      </c>
      <c r="M43" s="55">
        <v>52369320</v>
      </c>
      <c r="N43" s="56" t="s">
        <v>149</v>
      </c>
      <c r="O43" s="57">
        <v>48600000</v>
      </c>
      <c r="P43" s="58"/>
      <c r="Q43" s="59"/>
      <c r="R43" s="60">
        <v>2</v>
      </c>
      <c r="S43" s="57">
        <v>15120000</v>
      </c>
      <c r="T43" s="61">
        <f t="shared" si="0"/>
        <v>63720000</v>
      </c>
      <c r="U43" s="62">
        <v>54540000</v>
      </c>
      <c r="V43" s="63">
        <v>43490</v>
      </c>
      <c r="W43" s="63">
        <v>43493</v>
      </c>
      <c r="X43" s="63">
        <v>43851</v>
      </c>
      <c r="Y43" s="47">
        <v>270</v>
      </c>
      <c r="Z43" s="47">
        <v>81</v>
      </c>
      <c r="AA43" s="65"/>
      <c r="AB43" s="55"/>
      <c r="AC43" s="55" t="s">
        <v>71</v>
      </c>
      <c r="AD43" s="55"/>
      <c r="AE43" s="55"/>
      <c r="AF43" s="66">
        <f t="shared" si="5"/>
        <v>0.85593220338983056</v>
      </c>
      <c r="AG43" s="67">
        <f>IF(SUMPRODUCT((A$14:A43=A43)*(B$14:B43=B43)*(C$14:C43=C43))&gt;1,0,1)</f>
        <v>1</v>
      </c>
      <c r="AH43" s="68" t="str">
        <f t="shared" si="1"/>
        <v>Contratos de prestación de servicios profesionales y de apoyo a la gestión</v>
      </c>
      <c r="AI43" s="68" t="str">
        <f t="shared" si="2"/>
        <v>Contratación directa</v>
      </c>
      <c r="AJ43" s="69" t="str">
        <f>IFERROR(VLOOKUP(F43,[1]Tipo!$C$12:$C$27,1,FALSE),"NO")</f>
        <v>Prestación de servicios profesionales y de apoyo a la gestión, o para la ejecución de trabajos artísticos que sólo puedan encomendarse a determinadas personas naturales;</v>
      </c>
      <c r="AK43" s="68" t="str">
        <f t="shared" si="3"/>
        <v>Inversión</v>
      </c>
      <c r="AL43" s="68">
        <f t="shared" si="4"/>
        <v>45</v>
      </c>
      <c r="AM43" s="70"/>
      <c r="AN43" s="70"/>
      <c r="AO43" s="70"/>
      <c r="AP43"/>
      <c r="AQ43"/>
      <c r="AR43"/>
      <c r="AS43"/>
      <c r="AT43"/>
      <c r="AU43"/>
      <c r="AV43"/>
      <c r="AW43"/>
      <c r="AX43"/>
      <c r="AY43"/>
      <c r="AZ43"/>
      <c r="BA43"/>
      <c r="BB43"/>
      <c r="BC43"/>
      <c r="BD43"/>
      <c r="BE43"/>
      <c r="BF43"/>
      <c r="BG43"/>
      <c r="BH43"/>
      <c r="BI43"/>
      <c r="BJ43"/>
      <c r="BK43"/>
      <c r="BL43"/>
      <c r="BM43"/>
      <c r="BN43"/>
      <c r="BO43"/>
      <c r="BP43"/>
      <c r="BQ43"/>
    </row>
    <row r="44" spans="1:69" ht="27" hidden="1" customHeight="1" x14ac:dyDescent="0.25">
      <c r="A44" s="46">
        <v>31</v>
      </c>
      <c r="B44" s="47">
        <v>2019</v>
      </c>
      <c r="C44" s="48" t="s">
        <v>150</v>
      </c>
      <c r="D44" s="48" t="s">
        <v>65</v>
      </c>
      <c r="E44" s="48" t="s">
        <v>66</v>
      </c>
      <c r="F44" s="49" t="s">
        <v>67</v>
      </c>
      <c r="G44" s="50" t="s">
        <v>151</v>
      </c>
      <c r="H44" s="51" t="s">
        <v>69</v>
      </c>
      <c r="I44" s="52">
        <v>45</v>
      </c>
      <c r="J44" s="53" t="str">
        <f>IF(ISERROR(VLOOKUP(I44,[1]Eje_Pilar!$C$2:$E$47,2,FALSE))," ",VLOOKUP(I44,[1]Eje_Pilar!$C$2:$E$47,2,FALSE))</f>
        <v>Gobernanza e influencia local, regional e internacional</v>
      </c>
      <c r="K44" s="53" t="str">
        <f>IF(ISERROR(VLOOKUP(I44,[1]Eje_Pilar!$C$2:$E$47,3,FALSE))," ",VLOOKUP(I44,[1]Eje_Pilar!$C$2:$E$47,3,FALSE))</f>
        <v>Eje Transversal 4 Gobierno Legitimo, Fortalecimiento Local y Eficiencia</v>
      </c>
      <c r="L44" s="54">
        <v>1415</v>
      </c>
      <c r="M44" s="55">
        <v>52286326</v>
      </c>
      <c r="N44" s="56" t="s">
        <v>152</v>
      </c>
      <c r="O44" s="57">
        <v>37350000</v>
      </c>
      <c r="P44" s="58"/>
      <c r="Q44" s="59"/>
      <c r="R44" s="60"/>
      <c r="S44" s="57"/>
      <c r="T44" s="61">
        <f t="shared" si="0"/>
        <v>37350000</v>
      </c>
      <c r="U44" s="62">
        <v>37350000</v>
      </c>
      <c r="V44" s="63">
        <v>43491</v>
      </c>
      <c r="W44" s="63">
        <v>43493</v>
      </c>
      <c r="X44" s="63">
        <v>43765</v>
      </c>
      <c r="Y44" s="47">
        <v>270</v>
      </c>
      <c r="Z44" s="47"/>
      <c r="AA44" s="65"/>
      <c r="AB44" s="55"/>
      <c r="AC44" s="55"/>
      <c r="AD44" s="55"/>
      <c r="AE44" s="55" t="s">
        <v>71</v>
      </c>
      <c r="AF44" s="66">
        <f t="shared" si="5"/>
        <v>1</v>
      </c>
      <c r="AG44" s="67">
        <f>IF(SUMPRODUCT((A$14:A44=A44)*(B$14:B44=B44)*(C$14:C44=C44))&gt;1,0,1)</f>
        <v>1</v>
      </c>
      <c r="AH44" s="68" t="str">
        <f t="shared" si="1"/>
        <v>Contratos de prestación de servicios profesionales y de apoyo a la gestión</v>
      </c>
      <c r="AI44" s="68" t="str">
        <f t="shared" si="2"/>
        <v>Contratación directa</v>
      </c>
      <c r="AJ44" s="69" t="str">
        <f>IFERROR(VLOOKUP(F44,[1]Tipo!$C$12:$C$27,1,FALSE),"NO")</f>
        <v>Prestación de servicios profesionales y de apoyo a la gestión, o para la ejecución de trabajos artísticos que sólo puedan encomendarse a determinadas personas naturales;</v>
      </c>
      <c r="AK44" s="68" t="str">
        <f t="shared" si="3"/>
        <v>Inversión</v>
      </c>
      <c r="AL44" s="68">
        <f t="shared" si="4"/>
        <v>45</v>
      </c>
      <c r="AM44" s="70"/>
      <c r="AN44" s="70"/>
      <c r="AO44" s="70"/>
      <c r="AP44"/>
      <c r="AQ44"/>
      <c r="AR44"/>
      <c r="AS44"/>
      <c r="AT44"/>
      <c r="AU44"/>
      <c r="AV44"/>
      <c r="AW44"/>
      <c r="AX44"/>
      <c r="AY44"/>
      <c r="AZ44"/>
      <c r="BA44"/>
      <c r="BB44"/>
      <c r="BC44"/>
      <c r="BD44"/>
      <c r="BE44"/>
      <c r="BF44"/>
      <c r="BG44"/>
      <c r="BH44"/>
      <c r="BI44"/>
      <c r="BJ44"/>
      <c r="BK44"/>
      <c r="BL44"/>
      <c r="BM44"/>
      <c r="BN44"/>
      <c r="BO44"/>
      <c r="BP44"/>
      <c r="BQ44"/>
    </row>
    <row r="45" spans="1:69" ht="27" hidden="1" customHeight="1" x14ac:dyDescent="0.25">
      <c r="A45" s="46">
        <v>32</v>
      </c>
      <c r="B45" s="47">
        <v>2019</v>
      </c>
      <c r="C45" s="48" t="s">
        <v>153</v>
      </c>
      <c r="D45" s="48" t="s">
        <v>65</v>
      </c>
      <c r="E45" s="48" t="s">
        <v>66</v>
      </c>
      <c r="F45" s="49" t="s">
        <v>67</v>
      </c>
      <c r="G45" s="50" t="s">
        <v>154</v>
      </c>
      <c r="H45" s="51" t="s">
        <v>69</v>
      </c>
      <c r="I45" s="52">
        <v>45</v>
      </c>
      <c r="J45" s="53" t="str">
        <f>IF(ISERROR(VLOOKUP(I45,[1]Eje_Pilar!$C$2:$E$47,2,FALSE))," ",VLOOKUP(I45,[1]Eje_Pilar!$C$2:$E$47,2,FALSE))</f>
        <v>Gobernanza e influencia local, regional e internacional</v>
      </c>
      <c r="K45" s="53" t="str">
        <f>IF(ISERROR(VLOOKUP(I45,[1]Eje_Pilar!$C$2:$E$47,3,FALSE))," ",VLOOKUP(I45,[1]Eje_Pilar!$C$2:$E$47,3,FALSE))</f>
        <v>Eje Transversal 4 Gobierno Legitimo, Fortalecimiento Local y Eficiencia</v>
      </c>
      <c r="L45" s="54">
        <v>1415</v>
      </c>
      <c r="M45" s="55">
        <v>52286962</v>
      </c>
      <c r="N45" s="56" t="s">
        <v>155</v>
      </c>
      <c r="O45" s="57">
        <v>45450000</v>
      </c>
      <c r="P45" s="58"/>
      <c r="Q45" s="59"/>
      <c r="R45" s="60"/>
      <c r="S45" s="57"/>
      <c r="T45" s="61">
        <f t="shared" si="0"/>
        <v>45450000</v>
      </c>
      <c r="U45" s="62">
        <v>45450000</v>
      </c>
      <c r="V45" s="63">
        <v>43493</v>
      </c>
      <c r="W45" s="63">
        <v>43494</v>
      </c>
      <c r="X45" s="63">
        <v>43766</v>
      </c>
      <c r="Y45" s="47">
        <v>270</v>
      </c>
      <c r="Z45" s="47"/>
      <c r="AA45" s="65"/>
      <c r="AB45" s="55"/>
      <c r="AC45" s="55"/>
      <c r="AD45" s="55"/>
      <c r="AE45" s="55" t="s">
        <v>71</v>
      </c>
      <c r="AF45" s="66">
        <f t="shared" si="5"/>
        <v>1</v>
      </c>
      <c r="AG45" s="67">
        <f>IF(SUMPRODUCT((A$14:A45=A45)*(B$14:B45=B45)*(C$14:C45=C45))&gt;1,0,1)</f>
        <v>1</v>
      </c>
      <c r="AH45" s="68" t="str">
        <f t="shared" si="1"/>
        <v>Contratos de prestación de servicios profesionales y de apoyo a la gestión</v>
      </c>
      <c r="AI45" s="68" t="str">
        <f t="shared" si="2"/>
        <v>Contratación directa</v>
      </c>
      <c r="AJ45" s="69" t="str">
        <f>IFERROR(VLOOKUP(F45,[1]Tipo!$C$12:$C$27,1,FALSE),"NO")</f>
        <v>Prestación de servicios profesionales y de apoyo a la gestión, o para la ejecución de trabajos artísticos que sólo puedan encomendarse a determinadas personas naturales;</v>
      </c>
      <c r="AK45" s="68" t="str">
        <f t="shared" si="3"/>
        <v>Inversión</v>
      </c>
      <c r="AL45" s="68">
        <f t="shared" si="4"/>
        <v>45</v>
      </c>
      <c r="AM45" s="70"/>
      <c r="AN45" s="70"/>
      <c r="AO45" s="70"/>
      <c r="AP45"/>
      <c r="AQ45"/>
      <c r="AR45"/>
      <c r="AS45"/>
      <c r="AT45"/>
      <c r="AU45"/>
      <c r="AV45"/>
      <c r="AW45"/>
      <c r="AX45"/>
      <c r="AY45"/>
      <c r="AZ45"/>
      <c r="BA45"/>
      <c r="BB45"/>
      <c r="BC45"/>
      <c r="BD45"/>
      <c r="BE45"/>
      <c r="BF45"/>
      <c r="BG45"/>
      <c r="BH45"/>
      <c r="BI45"/>
      <c r="BJ45"/>
      <c r="BK45"/>
      <c r="BL45"/>
      <c r="BM45"/>
      <c r="BN45"/>
      <c r="BO45"/>
      <c r="BP45"/>
      <c r="BQ45"/>
    </row>
    <row r="46" spans="1:69" ht="27" hidden="1" customHeight="1" x14ac:dyDescent="0.25">
      <c r="A46" s="46">
        <v>33</v>
      </c>
      <c r="B46" s="47">
        <v>2019</v>
      </c>
      <c r="C46" s="48" t="s">
        <v>156</v>
      </c>
      <c r="D46" s="48" t="s">
        <v>65</v>
      </c>
      <c r="E46" s="48" t="s">
        <v>66</v>
      </c>
      <c r="F46" s="49" t="s">
        <v>67</v>
      </c>
      <c r="G46" s="50" t="s">
        <v>157</v>
      </c>
      <c r="H46" s="51" t="s">
        <v>69</v>
      </c>
      <c r="I46" s="52">
        <v>41</v>
      </c>
      <c r="J46" s="53" t="str">
        <f>IF(ISERROR(VLOOKUP(I46,[1]Eje_Pilar!$C$2:$E$47,2,FALSE))," ",VLOOKUP(I46,[1]Eje_Pilar!$C$2:$E$47,2,FALSE))</f>
        <v>Desarrollo rural sostenible</v>
      </c>
      <c r="K46" s="53" t="str">
        <f>IF(ISERROR(VLOOKUP(I46,[1]Eje_Pilar!$C$2:$E$47,3,FALSE))," ",VLOOKUP(I46,[1]Eje_Pilar!$C$2:$E$47,3,FALSE))</f>
        <v>Eje Transversal 3 Sostenibilidad Ambiental basada en la eficiencia energética</v>
      </c>
      <c r="L46" s="54">
        <v>1414</v>
      </c>
      <c r="M46" s="55">
        <v>53038656</v>
      </c>
      <c r="N46" s="56" t="s">
        <v>158</v>
      </c>
      <c r="O46" s="57">
        <v>19350000</v>
      </c>
      <c r="P46" s="58"/>
      <c r="Q46" s="59"/>
      <c r="R46" s="60"/>
      <c r="S46" s="57"/>
      <c r="T46" s="61">
        <f t="shared" si="0"/>
        <v>19350000</v>
      </c>
      <c r="U46" s="62">
        <v>19350000</v>
      </c>
      <c r="V46" s="63">
        <v>43493</v>
      </c>
      <c r="W46" s="63">
        <v>43494</v>
      </c>
      <c r="X46" s="63">
        <v>43766</v>
      </c>
      <c r="Y46" s="47">
        <v>270</v>
      </c>
      <c r="Z46" s="47"/>
      <c r="AA46" s="65"/>
      <c r="AB46" s="55"/>
      <c r="AC46" s="55"/>
      <c r="AD46" s="55"/>
      <c r="AE46" s="55" t="s">
        <v>71</v>
      </c>
      <c r="AF46" s="66">
        <f t="shared" si="5"/>
        <v>1</v>
      </c>
      <c r="AG46" s="67">
        <f>IF(SUMPRODUCT((A$14:A46=A46)*(B$14:B46=B46)*(C$14:C46=C46))&gt;1,0,1)</f>
        <v>1</v>
      </c>
      <c r="AH46" s="68" t="str">
        <f t="shared" si="1"/>
        <v>Contratos de prestación de servicios profesionales y de apoyo a la gestión</v>
      </c>
      <c r="AI46" s="68" t="str">
        <f t="shared" si="2"/>
        <v>Contratación directa</v>
      </c>
      <c r="AJ46" s="69" t="str">
        <f>IFERROR(VLOOKUP(F46,[1]Tipo!$C$12:$C$27,1,FALSE),"NO")</f>
        <v>Prestación de servicios profesionales y de apoyo a la gestión, o para la ejecución de trabajos artísticos que sólo puedan encomendarse a determinadas personas naturales;</v>
      </c>
      <c r="AK46" s="68" t="str">
        <f t="shared" si="3"/>
        <v>Inversión</v>
      </c>
      <c r="AL46" s="68">
        <f t="shared" si="4"/>
        <v>41</v>
      </c>
      <c r="AM46" s="70"/>
      <c r="AN46" s="70"/>
      <c r="AO46" s="70"/>
      <c r="AP46"/>
      <c r="AQ46"/>
      <c r="AR46"/>
      <c r="AS46"/>
      <c r="AT46"/>
      <c r="AU46"/>
      <c r="AV46"/>
      <c r="AW46"/>
      <c r="AX46"/>
      <c r="AY46"/>
      <c r="AZ46"/>
      <c r="BA46"/>
      <c r="BB46"/>
      <c r="BC46"/>
      <c r="BD46"/>
      <c r="BE46"/>
      <c r="BF46"/>
      <c r="BG46"/>
      <c r="BH46"/>
      <c r="BI46"/>
      <c r="BJ46"/>
      <c r="BK46"/>
      <c r="BL46"/>
      <c r="BM46"/>
      <c r="BN46"/>
      <c r="BO46"/>
      <c r="BP46"/>
      <c r="BQ46"/>
    </row>
    <row r="47" spans="1:69" ht="27" hidden="1" customHeight="1" x14ac:dyDescent="0.25">
      <c r="A47" s="46">
        <v>34</v>
      </c>
      <c r="B47" s="47">
        <v>2019</v>
      </c>
      <c r="C47" s="48" t="s">
        <v>159</v>
      </c>
      <c r="D47" s="48" t="s">
        <v>65</v>
      </c>
      <c r="E47" s="48" t="s">
        <v>66</v>
      </c>
      <c r="F47" s="49" t="s">
        <v>67</v>
      </c>
      <c r="G47" s="50" t="s">
        <v>160</v>
      </c>
      <c r="H47" s="51" t="s">
        <v>69</v>
      </c>
      <c r="I47" s="52">
        <v>45</v>
      </c>
      <c r="J47" s="53" t="str">
        <f>IF(ISERROR(VLOOKUP(I47,[1]Eje_Pilar!$C$2:$E$47,2,FALSE))," ",VLOOKUP(I47,[1]Eje_Pilar!$C$2:$E$47,2,FALSE))</f>
        <v>Gobernanza e influencia local, regional e internacional</v>
      </c>
      <c r="K47" s="53" t="str">
        <f>IF(ISERROR(VLOOKUP(I47,[1]Eje_Pilar!$C$2:$E$47,3,FALSE))," ",VLOOKUP(I47,[1]Eje_Pilar!$C$2:$E$47,3,FALSE))</f>
        <v>Eje Transversal 4 Gobierno Legitimo, Fortalecimiento Local y Eficiencia</v>
      </c>
      <c r="L47" s="54">
        <v>1415</v>
      </c>
      <c r="M47" s="55">
        <v>1033722018</v>
      </c>
      <c r="N47" s="56" t="s">
        <v>161</v>
      </c>
      <c r="O47" s="57">
        <v>18639000</v>
      </c>
      <c r="P47" s="58"/>
      <c r="Q47" s="59"/>
      <c r="R47" s="60"/>
      <c r="S47" s="57"/>
      <c r="T47" s="61">
        <f t="shared" si="0"/>
        <v>18639000</v>
      </c>
      <c r="U47" s="62">
        <v>18639000</v>
      </c>
      <c r="V47" s="63">
        <v>43493</v>
      </c>
      <c r="W47" s="63">
        <v>43494</v>
      </c>
      <c r="X47" s="63">
        <v>43766</v>
      </c>
      <c r="Y47" s="47">
        <v>270</v>
      </c>
      <c r="Z47" s="47"/>
      <c r="AA47" s="65"/>
      <c r="AB47" s="55"/>
      <c r="AC47" s="55"/>
      <c r="AD47" s="55"/>
      <c r="AE47" s="55" t="s">
        <v>71</v>
      </c>
      <c r="AF47" s="66">
        <f t="shared" si="5"/>
        <v>1</v>
      </c>
      <c r="AG47" s="67">
        <f>IF(SUMPRODUCT((A$14:A47=A47)*(B$14:B47=B47)*(C$14:C47=C47))&gt;1,0,1)</f>
        <v>1</v>
      </c>
      <c r="AH47" s="68" t="str">
        <f t="shared" si="1"/>
        <v>Contratos de prestación de servicios profesionales y de apoyo a la gestión</v>
      </c>
      <c r="AI47" s="68" t="str">
        <f t="shared" si="2"/>
        <v>Contratación directa</v>
      </c>
      <c r="AJ47" s="69" t="str">
        <f>IFERROR(VLOOKUP(F47,[1]Tipo!$C$12:$C$27,1,FALSE),"NO")</f>
        <v>Prestación de servicios profesionales y de apoyo a la gestión, o para la ejecución de trabajos artísticos que sólo puedan encomendarse a determinadas personas naturales;</v>
      </c>
      <c r="AK47" s="68" t="str">
        <f t="shared" si="3"/>
        <v>Inversión</v>
      </c>
      <c r="AL47" s="68">
        <f t="shared" si="4"/>
        <v>45</v>
      </c>
      <c r="AM47" s="70"/>
      <c r="AN47" s="70"/>
      <c r="AO47" s="70"/>
      <c r="AP47"/>
      <c r="AQ47"/>
      <c r="AR47"/>
      <c r="AS47"/>
      <c r="AT47"/>
      <c r="AU47"/>
      <c r="AV47"/>
      <c r="AW47"/>
      <c r="AX47"/>
      <c r="AY47"/>
      <c r="AZ47"/>
      <c r="BA47"/>
      <c r="BB47"/>
      <c r="BC47"/>
      <c r="BD47"/>
      <c r="BE47"/>
      <c r="BF47"/>
      <c r="BG47"/>
      <c r="BH47"/>
      <c r="BI47"/>
      <c r="BJ47"/>
      <c r="BK47"/>
      <c r="BL47"/>
      <c r="BM47"/>
      <c r="BN47"/>
      <c r="BO47"/>
      <c r="BP47"/>
      <c r="BQ47"/>
    </row>
    <row r="48" spans="1:69" ht="27" hidden="1" customHeight="1" x14ac:dyDescent="0.25">
      <c r="A48" s="46">
        <v>35</v>
      </c>
      <c r="B48" s="47">
        <v>2019</v>
      </c>
      <c r="C48" s="48" t="s">
        <v>162</v>
      </c>
      <c r="D48" s="48" t="s">
        <v>65</v>
      </c>
      <c r="E48" s="48" t="s">
        <v>66</v>
      </c>
      <c r="F48" s="49" t="s">
        <v>67</v>
      </c>
      <c r="G48" s="50" t="s">
        <v>163</v>
      </c>
      <c r="H48" s="51" t="s">
        <v>69</v>
      </c>
      <c r="I48" s="52">
        <v>45</v>
      </c>
      <c r="J48" s="53" t="str">
        <f>IF(ISERROR(VLOOKUP(I48,[1]Eje_Pilar!$C$2:$E$47,2,FALSE))," ",VLOOKUP(I48,[1]Eje_Pilar!$C$2:$E$47,2,FALSE))</f>
        <v>Gobernanza e influencia local, regional e internacional</v>
      </c>
      <c r="K48" s="53" t="str">
        <f>IF(ISERROR(VLOOKUP(I48,[1]Eje_Pilar!$C$2:$E$47,3,FALSE))," ",VLOOKUP(I48,[1]Eje_Pilar!$C$2:$E$47,3,FALSE))</f>
        <v>Eje Transversal 4 Gobierno Legitimo, Fortalecimiento Local y Eficiencia</v>
      </c>
      <c r="L48" s="54">
        <v>1415</v>
      </c>
      <c r="M48" s="55">
        <v>1023020958</v>
      </c>
      <c r="N48" s="56" t="s">
        <v>164</v>
      </c>
      <c r="O48" s="57">
        <v>16524000</v>
      </c>
      <c r="P48" s="58"/>
      <c r="Q48" s="59"/>
      <c r="R48" s="60"/>
      <c r="S48" s="57"/>
      <c r="T48" s="61">
        <f t="shared" si="0"/>
        <v>16524000</v>
      </c>
      <c r="U48" s="62">
        <v>16524000</v>
      </c>
      <c r="V48" s="63">
        <v>43493</v>
      </c>
      <c r="W48" s="63">
        <v>43494</v>
      </c>
      <c r="X48" s="63">
        <v>43766</v>
      </c>
      <c r="Y48" s="47">
        <v>270</v>
      </c>
      <c r="Z48" s="47"/>
      <c r="AA48" s="65"/>
      <c r="AB48" s="55"/>
      <c r="AC48" s="55"/>
      <c r="AD48" s="55"/>
      <c r="AE48" s="55" t="s">
        <v>71</v>
      </c>
      <c r="AF48" s="66">
        <f t="shared" si="5"/>
        <v>1</v>
      </c>
      <c r="AG48" s="67">
        <f>IF(SUMPRODUCT((A$14:A48=A48)*(B$14:B48=B48)*(C$14:C48=C48))&gt;1,0,1)</f>
        <v>1</v>
      </c>
      <c r="AH48" s="68" t="str">
        <f t="shared" si="1"/>
        <v>Contratos de prestación de servicios profesionales y de apoyo a la gestión</v>
      </c>
      <c r="AI48" s="68" t="str">
        <f t="shared" si="2"/>
        <v>Contratación directa</v>
      </c>
      <c r="AJ48" s="69" t="str">
        <f>IFERROR(VLOOKUP(F48,[1]Tipo!$C$12:$C$27,1,FALSE),"NO")</f>
        <v>Prestación de servicios profesionales y de apoyo a la gestión, o para la ejecución de trabajos artísticos que sólo puedan encomendarse a determinadas personas naturales;</v>
      </c>
      <c r="AK48" s="68" t="str">
        <f t="shared" si="3"/>
        <v>Inversión</v>
      </c>
      <c r="AL48" s="68">
        <f t="shared" si="4"/>
        <v>45</v>
      </c>
      <c r="AM48" s="70"/>
      <c r="AN48" s="70"/>
      <c r="AO48" s="70"/>
      <c r="AP48"/>
      <c r="AQ48"/>
      <c r="AR48"/>
      <c r="AS48"/>
      <c r="AT48"/>
      <c r="AU48"/>
      <c r="AV48"/>
      <c r="AW48"/>
      <c r="AX48"/>
      <c r="AY48"/>
      <c r="AZ48"/>
      <c r="BA48"/>
      <c r="BB48"/>
      <c r="BC48"/>
      <c r="BD48"/>
      <c r="BE48"/>
      <c r="BF48"/>
      <c r="BG48"/>
      <c r="BH48"/>
      <c r="BI48"/>
      <c r="BJ48"/>
      <c r="BK48"/>
      <c r="BL48"/>
      <c r="BM48"/>
      <c r="BN48"/>
      <c r="BO48"/>
      <c r="BP48"/>
      <c r="BQ48"/>
    </row>
    <row r="49" spans="1:69" ht="27" hidden="1" customHeight="1" x14ac:dyDescent="0.25">
      <c r="A49" s="46">
        <v>36</v>
      </c>
      <c r="B49" s="47">
        <v>2019</v>
      </c>
      <c r="C49" s="48" t="s">
        <v>165</v>
      </c>
      <c r="D49" s="48" t="s">
        <v>65</v>
      </c>
      <c r="E49" s="48" t="s">
        <v>66</v>
      </c>
      <c r="F49" s="49" t="s">
        <v>67</v>
      </c>
      <c r="G49" s="50" t="s">
        <v>166</v>
      </c>
      <c r="H49" s="51" t="s">
        <v>69</v>
      </c>
      <c r="I49" s="52">
        <v>45</v>
      </c>
      <c r="J49" s="53" t="str">
        <f>IF(ISERROR(VLOOKUP(I49,[1]Eje_Pilar!$C$2:$E$47,2,FALSE))," ",VLOOKUP(I49,[1]Eje_Pilar!$C$2:$E$47,2,FALSE))</f>
        <v>Gobernanza e influencia local, regional e internacional</v>
      </c>
      <c r="K49" s="53" t="str">
        <f>IF(ISERROR(VLOOKUP(I49,[1]Eje_Pilar!$C$2:$E$47,3,FALSE))," ",VLOOKUP(I49,[1]Eje_Pilar!$C$2:$E$47,3,FALSE))</f>
        <v>Eje Transversal 4 Gobierno Legitimo, Fortalecimiento Local y Eficiencia</v>
      </c>
      <c r="L49" s="54">
        <v>1415</v>
      </c>
      <c r="M49" s="55">
        <v>79057693</v>
      </c>
      <c r="N49" s="56" t="s">
        <v>167</v>
      </c>
      <c r="O49" s="57">
        <v>55350000</v>
      </c>
      <c r="P49" s="58"/>
      <c r="Q49" s="59"/>
      <c r="R49" s="60"/>
      <c r="S49" s="57"/>
      <c r="T49" s="61">
        <f t="shared" si="0"/>
        <v>55350000</v>
      </c>
      <c r="U49" s="62">
        <v>49610000</v>
      </c>
      <c r="V49" s="63">
        <v>43493</v>
      </c>
      <c r="W49" s="63">
        <v>43494</v>
      </c>
      <c r="X49" s="63">
        <v>43766</v>
      </c>
      <c r="Y49" s="47">
        <v>270</v>
      </c>
      <c r="Z49" s="47"/>
      <c r="AA49" s="65"/>
      <c r="AB49" s="55"/>
      <c r="AC49" s="55"/>
      <c r="AD49" s="55"/>
      <c r="AE49" s="55" t="s">
        <v>71</v>
      </c>
      <c r="AF49" s="66">
        <f t="shared" si="5"/>
        <v>0.89629629629629626</v>
      </c>
      <c r="AG49" s="67">
        <f>IF(SUMPRODUCT((A$14:A49=A49)*(B$14:B49=B49)*(C$14:C49=C49))&gt;1,0,1)</f>
        <v>1</v>
      </c>
      <c r="AH49" s="68" t="str">
        <f t="shared" si="1"/>
        <v>Contratos de prestación de servicios profesionales y de apoyo a la gestión</v>
      </c>
      <c r="AI49" s="68" t="str">
        <f t="shared" si="2"/>
        <v>Contratación directa</v>
      </c>
      <c r="AJ49" s="69" t="str">
        <f>IFERROR(VLOOKUP(F49,[1]Tipo!$C$12:$C$27,1,FALSE),"NO")</f>
        <v>Prestación de servicios profesionales y de apoyo a la gestión, o para la ejecución de trabajos artísticos que sólo puedan encomendarse a determinadas personas naturales;</v>
      </c>
      <c r="AK49" s="68" t="str">
        <f t="shared" si="3"/>
        <v>Inversión</v>
      </c>
      <c r="AL49" s="68">
        <f t="shared" si="4"/>
        <v>45</v>
      </c>
      <c r="AM49" s="70"/>
      <c r="AN49" s="70"/>
      <c r="AO49" s="70"/>
      <c r="AP49"/>
      <c r="AQ49"/>
      <c r="AR49"/>
      <c r="AS49"/>
      <c r="AT49"/>
      <c r="AU49"/>
      <c r="AV49"/>
      <c r="AW49"/>
      <c r="AX49"/>
      <c r="AY49"/>
      <c r="AZ49"/>
      <c r="BA49"/>
      <c r="BB49"/>
      <c r="BC49"/>
      <c r="BD49"/>
      <c r="BE49"/>
      <c r="BF49"/>
      <c r="BG49"/>
      <c r="BH49"/>
      <c r="BI49"/>
      <c r="BJ49"/>
      <c r="BK49"/>
      <c r="BL49"/>
      <c r="BM49"/>
      <c r="BN49"/>
      <c r="BO49"/>
      <c r="BP49"/>
      <c r="BQ49"/>
    </row>
    <row r="50" spans="1:69" ht="27" hidden="1" customHeight="1" x14ac:dyDescent="0.25">
      <c r="A50" s="46">
        <v>37</v>
      </c>
      <c r="B50" s="47">
        <v>2019</v>
      </c>
      <c r="C50" s="48" t="s">
        <v>168</v>
      </c>
      <c r="D50" s="48" t="s">
        <v>65</v>
      </c>
      <c r="E50" s="48" t="s">
        <v>66</v>
      </c>
      <c r="F50" s="49" t="s">
        <v>67</v>
      </c>
      <c r="G50" s="50" t="s">
        <v>169</v>
      </c>
      <c r="H50" s="51" t="s">
        <v>69</v>
      </c>
      <c r="I50" s="52">
        <v>45</v>
      </c>
      <c r="J50" s="53" t="str">
        <f>IF(ISERROR(VLOOKUP(I50,[1]Eje_Pilar!$C$2:$E$47,2,FALSE))," ",VLOOKUP(I50,[1]Eje_Pilar!$C$2:$E$47,2,FALSE))</f>
        <v>Gobernanza e influencia local, regional e internacional</v>
      </c>
      <c r="K50" s="53" t="str">
        <f>IF(ISERROR(VLOOKUP(I50,[1]Eje_Pilar!$C$2:$E$47,3,FALSE))," ",VLOOKUP(I50,[1]Eje_Pilar!$C$2:$E$47,3,FALSE))</f>
        <v>Eje Transversal 4 Gobierno Legitimo, Fortalecimiento Local y Eficiencia</v>
      </c>
      <c r="L50" s="54">
        <v>1415</v>
      </c>
      <c r="M50" s="55">
        <v>79817555</v>
      </c>
      <c r="N50" s="56" t="s">
        <v>170</v>
      </c>
      <c r="O50" s="57">
        <v>16524000</v>
      </c>
      <c r="P50" s="58"/>
      <c r="Q50" s="59"/>
      <c r="R50" s="60"/>
      <c r="S50" s="57"/>
      <c r="T50" s="61">
        <f t="shared" si="0"/>
        <v>16524000</v>
      </c>
      <c r="U50" s="62">
        <v>16524000</v>
      </c>
      <c r="V50" s="63">
        <v>43493</v>
      </c>
      <c r="W50" s="63">
        <v>43494</v>
      </c>
      <c r="X50" s="63">
        <v>43766</v>
      </c>
      <c r="Y50" s="47">
        <v>270</v>
      </c>
      <c r="Z50" s="47"/>
      <c r="AA50" s="65"/>
      <c r="AB50" s="55"/>
      <c r="AC50" s="55"/>
      <c r="AD50" s="55"/>
      <c r="AE50" s="55" t="s">
        <v>71</v>
      </c>
      <c r="AF50" s="66">
        <f t="shared" si="5"/>
        <v>1</v>
      </c>
      <c r="AG50" s="67">
        <f>IF(SUMPRODUCT((A$14:A50=A50)*(B$14:B50=B50)*(C$14:C50=C50))&gt;1,0,1)</f>
        <v>1</v>
      </c>
      <c r="AH50" s="68" t="str">
        <f t="shared" si="1"/>
        <v>Contratos de prestación de servicios profesionales y de apoyo a la gestión</v>
      </c>
      <c r="AI50" s="68" t="str">
        <f t="shared" si="2"/>
        <v>Contratación directa</v>
      </c>
      <c r="AJ50" s="69" t="str">
        <f>IFERROR(VLOOKUP(F50,[1]Tipo!$C$12:$C$27,1,FALSE),"NO")</f>
        <v>Prestación de servicios profesionales y de apoyo a la gestión, o para la ejecución de trabajos artísticos que sólo puedan encomendarse a determinadas personas naturales;</v>
      </c>
      <c r="AK50" s="68" t="str">
        <f t="shared" si="3"/>
        <v>Inversión</v>
      </c>
      <c r="AL50" s="68">
        <f t="shared" si="4"/>
        <v>45</v>
      </c>
      <c r="AM50" s="70"/>
      <c r="AN50" s="70"/>
      <c r="AO50" s="70"/>
      <c r="AP50"/>
      <c r="AQ50"/>
      <c r="AR50"/>
      <c r="AS50"/>
      <c r="AT50"/>
      <c r="AU50"/>
      <c r="AV50"/>
      <c r="AW50"/>
      <c r="AX50"/>
      <c r="AY50"/>
      <c r="AZ50"/>
      <c r="BA50"/>
      <c r="BB50"/>
      <c r="BC50"/>
      <c r="BD50"/>
      <c r="BE50"/>
      <c r="BF50"/>
      <c r="BG50"/>
      <c r="BH50"/>
      <c r="BI50"/>
      <c r="BJ50"/>
      <c r="BK50"/>
      <c r="BL50"/>
      <c r="BM50"/>
      <c r="BN50"/>
      <c r="BO50"/>
      <c r="BP50"/>
      <c r="BQ50"/>
    </row>
    <row r="51" spans="1:69" ht="27" hidden="1" customHeight="1" x14ac:dyDescent="0.25">
      <c r="A51" s="46">
        <v>38</v>
      </c>
      <c r="B51" s="47">
        <v>2019</v>
      </c>
      <c r="C51" s="48" t="s">
        <v>171</v>
      </c>
      <c r="D51" s="48" t="s">
        <v>65</v>
      </c>
      <c r="E51" s="48" t="s">
        <v>66</v>
      </c>
      <c r="F51" s="49" t="s">
        <v>67</v>
      </c>
      <c r="G51" s="50" t="s">
        <v>163</v>
      </c>
      <c r="H51" s="51" t="s">
        <v>69</v>
      </c>
      <c r="I51" s="52">
        <v>45</v>
      </c>
      <c r="J51" s="53" t="str">
        <f>IF(ISERROR(VLOOKUP(I51,[1]Eje_Pilar!$C$2:$E$47,2,FALSE))," ",VLOOKUP(I51,[1]Eje_Pilar!$C$2:$E$47,2,FALSE))</f>
        <v>Gobernanza e influencia local, regional e internacional</v>
      </c>
      <c r="K51" s="53" t="str">
        <f>IF(ISERROR(VLOOKUP(I51,[1]Eje_Pilar!$C$2:$E$47,3,FALSE))," ",VLOOKUP(I51,[1]Eje_Pilar!$C$2:$E$47,3,FALSE))</f>
        <v>Eje Transversal 4 Gobierno Legitimo, Fortalecimiento Local y Eficiencia</v>
      </c>
      <c r="L51" s="54">
        <v>1415</v>
      </c>
      <c r="M51" s="55">
        <v>1022947829</v>
      </c>
      <c r="N51" s="56" t="s">
        <v>172</v>
      </c>
      <c r="O51" s="57">
        <v>16524000</v>
      </c>
      <c r="P51" s="58"/>
      <c r="Q51" s="59"/>
      <c r="R51" s="60"/>
      <c r="S51" s="57"/>
      <c r="T51" s="61">
        <f t="shared" si="0"/>
        <v>16524000</v>
      </c>
      <c r="U51" s="62">
        <v>16524000</v>
      </c>
      <c r="V51" s="63">
        <v>43493</v>
      </c>
      <c r="W51" s="63">
        <v>43494</v>
      </c>
      <c r="X51" s="63">
        <v>43766</v>
      </c>
      <c r="Y51" s="47">
        <v>270</v>
      </c>
      <c r="Z51" s="47"/>
      <c r="AA51" s="65"/>
      <c r="AB51" s="55"/>
      <c r="AC51" s="55"/>
      <c r="AD51" s="55"/>
      <c r="AE51" s="55" t="s">
        <v>71</v>
      </c>
      <c r="AF51" s="66">
        <f t="shared" si="5"/>
        <v>1</v>
      </c>
      <c r="AG51" s="67">
        <f>IF(SUMPRODUCT((A$14:A51=A51)*(B$14:B51=B51)*(C$14:C51=C51))&gt;1,0,1)</f>
        <v>1</v>
      </c>
      <c r="AH51" s="68" t="str">
        <f t="shared" si="1"/>
        <v>Contratos de prestación de servicios profesionales y de apoyo a la gestión</v>
      </c>
      <c r="AI51" s="68" t="str">
        <f t="shared" si="2"/>
        <v>Contratación directa</v>
      </c>
      <c r="AJ51" s="69" t="str">
        <f>IFERROR(VLOOKUP(F51,[1]Tipo!$C$12:$C$27,1,FALSE),"NO")</f>
        <v>Prestación de servicios profesionales y de apoyo a la gestión, o para la ejecución de trabajos artísticos que sólo puedan encomendarse a determinadas personas naturales;</v>
      </c>
      <c r="AK51" s="68" t="str">
        <f t="shared" si="3"/>
        <v>Inversión</v>
      </c>
      <c r="AL51" s="68">
        <f t="shared" si="4"/>
        <v>45</v>
      </c>
      <c r="AM51" s="70"/>
      <c r="AN51" s="70"/>
      <c r="AO51" s="70"/>
      <c r="AP51"/>
      <c r="AQ51"/>
      <c r="AR51"/>
      <c r="AS51"/>
      <c r="AT51"/>
      <c r="AU51"/>
      <c r="AV51"/>
      <c r="AW51"/>
      <c r="AX51"/>
      <c r="AY51"/>
      <c r="AZ51"/>
      <c r="BA51"/>
      <c r="BB51"/>
      <c r="BC51"/>
      <c r="BD51"/>
      <c r="BE51"/>
      <c r="BF51"/>
      <c r="BG51"/>
      <c r="BH51"/>
      <c r="BI51"/>
      <c r="BJ51"/>
      <c r="BK51"/>
      <c r="BL51"/>
      <c r="BM51"/>
      <c r="BN51"/>
      <c r="BO51"/>
      <c r="BP51"/>
      <c r="BQ51"/>
    </row>
    <row r="52" spans="1:69" ht="27" hidden="1" customHeight="1" x14ac:dyDescent="0.25">
      <c r="A52" s="46">
        <v>39</v>
      </c>
      <c r="B52" s="47">
        <v>2019</v>
      </c>
      <c r="C52" s="48" t="s">
        <v>173</v>
      </c>
      <c r="D52" s="48" t="s">
        <v>65</v>
      </c>
      <c r="E52" s="48" t="s">
        <v>66</v>
      </c>
      <c r="F52" s="49" t="s">
        <v>67</v>
      </c>
      <c r="G52" s="50" t="s">
        <v>174</v>
      </c>
      <c r="H52" s="51" t="s">
        <v>69</v>
      </c>
      <c r="I52" s="52">
        <v>41</v>
      </c>
      <c r="J52" s="53" t="str">
        <f>IF(ISERROR(VLOOKUP(I52,[1]Eje_Pilar!$C$2:$E$47,2,FALSE))," ",VLOOKUP(I52,[1]Eje_Pilar!$C$2:$E$47,2,FALSE))</f>
        <v>Desarrollo rural sostenible</v>
      </c>
      <c r="K52" s="53" t="str">
        <f>IF(ISERROR(VLOOKUP(I52,[1]Eje_Pilar!$C$2:$E$47,3,FALSE))," ",VLOOKUP(I52,[1]Eje_Pilar!$C$2:$E$47,3,FALSE))</f>
        <v>Eje Transversal 3 Sostenibilidad Ambiental basada en la eficiencia energética</v>
      </c>
      <c r="L52" s="54">
        <v>1414</v>
      </c>
      <c r="M52" s="55">
        <v>1022929449</v>
      </c>
      <c r="N52" s="56" t="s">
        <v>175</v>
      </c>
      <c r="O52" s="57">
        <v>19350000</v>
      </c>
      <c r="P52" s="58"/>
      <c r="Q52" s="59"/>
      <c r="R52" s="60"/>
      <c r="S52" s="57"/>
      <c r="T52" s="61">
        <f t="shared" si="0"/>
        <v>19350000</v>
      </c>
      <c r="U52" s="62">
        <v>19350000</v>
      </c>
      <c r="V52" s="63">
        <v>43493</v>
      </c>
      <c r="W52" s="63">
        <v>43494</v>
      </c>
      <c r="X52" s="63">
        <v>43766</v>
      </c>
      <c r="Y52" s="47">
        <v>270</v>
      </c>
      <c r="Z52" s="47"/>
      <c r="AA52" s="65"/>
      <c r="AB52" s="55"/>
      <c r="AC52" s="55"/>
      <c r="AD52" s="55"/>
      <c r="AE52" s="55" t="s">
        <v>71</v>
      </c>
      <c r="AF52" s="66">
        <f t="shared" si="5"/>
        <v>1</v>
      </c>
      <c r="AG52" s="67">
        <f>IF(SUMPRODUCT((A$14:A52=A52)*(B$14:B52=B52)*(C$14:C52=C52))&gt;1,0,1)</f>
        <v>1</v>
      </c>
      <c r="AH52" s="68" t="str">
        <f t="shared" si="1"/>
        <v>Contratos de prestación de servicios profesionales y de apoyo a la gestión</v>
      </c>
      <c r="AI52" s="68" t="str">
        <f t="shared" si="2"/>
        <v>Contratación directa</v>
      </c>
      <c r="AJ52" s="69" t="str">
        <f>IFERROR(VLOOKUP(F52,[1]Tipo!$C$12:$C$27,1,FALSE),"NO")</f>
        <v>Prestación de servicios profesionales y de apoyo a la gestión, o para la ejecución de trabajos artísticos que sólo puedan encomendarse a determinadas personas naturales;</v>
      </c>
      <c r="AK52" s="68" t="str">
        <f t="shared" si="3"/>
        <v>Inversión</v>
      </c>
      <c r="AL52" s="68">
        <f t="shared" si="4"/>
        <v>41</v>
      </c>
      <c r="AM52" s="70"/>
      <c r="AN52" s="70"/>
      <c r="AO52" s="70"/>
      <c r="AP52"/>
      <c r="AQ52"/>
      <c r="AR52"/>
      <c r="AS52"/>
      <c r="AT52"/>
      <c r="AU52"/>
      <c r="AV52"/>
      <c r="AW52"/>
      <c r="AX52"/>
      <c r="AY52"/>
      <c r="AZ52"/>
      <c r="BA52"/>
      <c r="BB52"/>
      <c r="BC52"/>
      <c r="BD52"/>
      <c r="BE52"/>
      <c r="BF52"/>
      <c r="BG52"/>
      <c r="BH52"/>
      <c r="BI52"/>
      <c r="BJ52"/>
      <c r="BK52"/>
      <c r="BL52"/>
      <c r="BM52"/>
      <c r="BN52"/>
      <c r="BO52"/>
      <c r="BP52"/>
      <c r="BQ52"/>
    </row>
    <row r="53" spans="1:69" ht="27" hidden="1" customHeight="1" thickBot="1" x14ac:dyDescent="0.3">
      <c r="A53" s="46">
        <v>40</v>
      </c>
      <c r="B53" s="47">
        <v>2019</v>
      </c>
      <c r="C53" s="48" t="s">
        <v>176</v>
      </c>
      <c r="D53" s="48" t="s">
        <v>65</v>
      </c>
      <c r="E53" s="48" t="s">
        <v>66</v>
      </c>
      <c r="F53" s="49" t="s">
        <v>67</v>
      </c>
      <c r="G53" s="50" t="s">
        <v>177</v>
      </c>
      <c r="H53" s="51" t="s">
        <v>69</v>
      </c>
      <c r="I53" s="52">
        <v>45</v>
      </c>
      <c r="J53" s="53" t="str">
        <f>IF(ISERROR(VLOOKUP(I53,[1]Eje_Pilar!$C$2:$E$47,2,FALSE))," ",VLOOKUP(I53,[1]Eje_Pilar!$C$2:$E$47,2,FALSE))</f>
        <v>Gobernanza e influencia local, regional e internacional</v>
      </c>
      <c r="K53" s="53" t="str">
        <f>IF(ISERROR(VLOOKUP(I53,[1]Eje_Pilar!$C$2:$E$47,3,FALSE))," ",VLOOKUP(I53,[1]Eje_Pilar!$C$2:$E$47,3,FALSE))</f>
        <v>Eje Transversal 4 Gobierno Legitimo, Fortalecimiento Local y Eficiencia</v>
      </c>
      <c r="L53" s="54">
        <v>1415</v>
      </c>
      <c r="M53" s="55">
        <v>51709620</v>
      </c>
      <c r="N53" s="56" t="s">
        <v>178</v>
      </c>
      <c r="O53" s="57">
        <v>84106667</v>
      </c>
      <c r="P53" s="58"/>
      <c r="Q53" s="59"/>
      <c r="R53" s="60">
        <v>1</v>
      </c>
      <c r="S53" s="57">
        <v>5320000</v>
      </c>
      <c r="T53" s="61">
        <f t="shared" si="0"/>
        <v>89426667</v>
      </c>
      <c r="U53" s="62">
        <v>76506667</v>
      </c>
      <c r="V53" s="63">
        <v>43493</v>
      </c>
      <c r="W53" s="63">
        <v>43494</v>
      </c>
      <c r="X53" s="63">
        <v>43851</v>
      </c>
      <c r="Y53" s="47">
        <v>332</v>
      </c>
      <c r="Z53" s="47">
        <v>21</v>
      </c>
      <c r="AA53" s="65"/>
      <c r="AB53" s="55"/>
      <c r="AC53" s="55" t="s">
        <v>71</v>
      </c>
      <c r="AD53" s="55"/>
      <c r="AE53" s="55"/>
      <c r="AF53" s="66">
        <f t="shared" si="5"/>
        <v>0.85552407985863987</v>
      </c>
      <c r="AG53" s="67">
        <f>IF(SUMPRODUCT((A$14:A53=A53)*(B$14:B53=B53)*(C$14:C53=C53))&gt;1,0,1)</f>
        <v>1</v>
      </c>
      <c r="AH53" s="68" t="str">
        <f t="shared" si="1"/>
        <v>Contratos de prestación de servicios profesionales y de apoyo a la gestión</v>
      </c>
      <c r="AI53" s="68" t="str">
        <f t="shared" si="2"/>
        <v>Contratación directa</v>
      </c>
      <c r="AJ53" s="69" t="str">
        <f>IFERROR(VLOOKUP(F53,[1]Tipo!$C$12:$C$27,1,FALSE),"NO")</f>
        <v>Prestación de servicios profesionales y de apoyo a la gestión, o para la ejecución de trabajos artísticos que sólo puedan encomendarse a determinadas personas naturales;</v>
      </c>
      <c r="AK53" s="68" t="str">
        <f t="shared" si="3"/>
        <v>Inversión</v>
      </c>
      <c r="AL53" s="68">
        <f t="shared" si="4"/>
        <v>45</v>
      </c>
      <c r="AM53" s="70"/>
      <c r="AN53" s="70"/>
      <c r="AO53" s="70"/>
      <c r="AP53"/>
      <c r="AQ53"/>
      <c r="AR53"/>
      <c r="AS53"/>
      <c r="AT53"/>
      <c r="AU53"/>
      <c r="AV53"/>
      <c r="AW53"/>
      <c r="AX53"/>
      <c r="AY53"/>
      <c r="AZ53"/>
      <c r="BA53"/>
      <c r="BB53"/>
      <c r="BC53"/>
      <c r="BD53"/>
      <c r="BE53"/>
      <c r="BF53"/>
      <c r="BG53"/>
      <c r="BH53"/>
      <c r="BI53"/>
      <c r="BJ53"/>
      <c r="BK53"/>
      <c r="BL53"/>
      <c r="BM53"/>
      <c r="BN53"/>
      <c r="BO53"/>
      <c r="BP53"/>
      <c r="BQ53"/>
    </row>
    <row r="54" spans="1:69" ht="27" hidden="1" customHeight="1" thickBot="1" x14ac:dyDescent="0.3">
      <c r="A54" s="46">
        <v>41</v>
      </c>
      <c r="B54" s="47">
        <v>2019</v>
      </c>
      <c r="C54" s="48" t="s">
        <v>179</v>
      </c>
      <c r="D54" s="48" t="s">
        <v>65</v>
      </c>
      <c r="E54" s="48" t="s">
        <v>66</v>
      </c>
      <c r="F54" s="49" t="s">
        <v>67</v>
      </c>
      <c r="G54" s="50" t="s">
        <v>180</v>
      </c>
      <c r="H54" s="51" t="s">
        <v>69</v>
      </c>
      <c r="I54" s="52">
        <v>45</v>
      </c>
      <c r="J54" s="53" t="str">
        <f>IF(ISERROR(VLOOKUP(I54,[1]Eje_Pilar!$C$2:$E$47,2,FALSE))," ",VLOOKUP(I54,[1]Eje_Pilar!$C$2:$E$47,2,FALSE))</f>
        <v>Gobernanza e influencia local, regional e internacional</v>
      </c>
      <c r="K54" s="53" t="str">
        <f>IF(ISERROR(VLOOKUP(I54,[1]Eje_Pilar!$C$2:$E$47,3,FALSE))," ",VLOOKUP(I54,[1]Eje_Pilar!$C$2:$E$47,3,FALSE))</f>
        <v>Eje Transversal 4 Gobierno Legitimo, Fortalecimiento Local y Eficiencia</v>
      </c>
      <c r="L54" s="54">
        <v>1415</v>
      </c>
      <c r="M54" s="72">
        <v>80052395</v>
      </c>
      <c r="N54" s="56" t="s">
        <v>181</v>
      </c>
      <c r="O54" s="57">
        <v>41500000</v>
      </c>
      <c r="P54" s="58"/>
      <c r="Q54" s="59"/>
      <c r="R54" s="60">
        <v>1</v>
      </c>
      <c r="S54" s="57">
        <v>2625000</v>
      </c>
      <c r="T54" s="61">
        <f t="shared" si="0"/>
        <v>44125000</v>
      </c>
      <c r="U54" s="62">
        <v>37750000</v>
      </c>
      <c r="V54" s="63">
        <v>43493</v>
      </c>
      <c r="W54" s="63">
        <v>43494</v>
      </c>
      <c r="X54" s="63">
        <v>43851</v>
      </c>
      <c r="Y54" s="47">
        <v>332</v>
      </c>
      <c r="Z54" s="47">
        <v>21</v>
      </c>
      <c r="AA54" s="65"/>
      <c r="AB54" s="55"/>
      <c r="AC54" s="55" t="s">
        <v>71</v>
      </c>
      <c r="AD54" s="55"/>
      <c r="AE54" s="55"/>
      <c r="AF54" s="66">
        <f t="shared" si="5"/>
        <v>0.85552407932011332</v>
      </c>
      <c r="AG54" s="67">
        <f>IF(SUMPRODUCT((A$14:A54=A54)*(B$14:B54=B54)*(C$14:C54=C54))&gt;1,0,1)</f>
        <v>1</v>
      </c>
      <c r="AH54" s="68" t="str">
        <f t="shared" si="1"/>
        <v>Contratos de prestación de servicios profesionales y de apoyo a la gestión</v>
      </c>
      <c r="AI54" s="68" t="str">
        <f t="shared" si="2"/>
        <v>Contratación directa</v>
      </c>
      <c r="AJ54" s="69" t="str">
        <f>IFERROR(VLOOKUP(F54,[1]Tipo!$C$12:$C$27,1,FALSE),"NO")</f>
        <v>Prestación de servicios profesionales y de apoyo a la gestión, o para la ejecución de trabajos artísticos que sólo puedan encomendarse a determinadas personas naturales;</v>
      </c>
      <c r="AK54" s="68" t="str">
        <f t="shared" si="3"/>
        <v>Inversión</v>
      </c>
      <c r="AL54" s="68">
        <f t="shared" si="4"/>
        <v>45</v>
      </c>
      <c r="AM54" s="70"/>
      <c r="AN54" s="70"/>
      <c r="AO54" s="70"/>
      <c r="AP54"/>
      <c r="AQ54"/>
      <c r="AR54"/>
      <c r="AS54"/>
      <c r="AT54"/>
      <c r="AU54"/>
      <c r="AV54"/>
      <c r="AW54"/>
      <c r="AX54"/>
      <c r="AY54"/>
      <c r="AZ54"/>
      <c r="BA54"/>
      <c r="BB54"/>
      <c r="BC54"/>
      <c r="BD54"/>
      <c r="BE54"/>
      <c r="BF54"/>
      <c r="BG54"/>
      <c r="BH54"/>
      <c r="BI54"/>
      <c r="BJ54"/>
      <c r="BK54"/>
      <c r="BL54"/>
      <c r="BM54"/>
      <c r="BN54"/>
      <c r="BO54"/>
      <c r="BP54"/>
      <c r="BQ54"/>
    </row>
    <row r="55" spans="1:69" ht="27" hidden="1" customHeight="1" thickBot="1" x14ac:dyDescent="0.3">
      <c r="A55" s="46">
        <v>42</v>
      </c>
      <c r="B55" s="47">
        <v>2019</v>
      </c>
      <c r="C55" s="48" t="s">
        <v>182</v>
      </c>
      <c r="D55" s="50" t="s">
        <v>65</v>
      </c>
      <c r="E55" s="48" t="s">
        <v>66</v>
      </c>
      <c r="F55" s="49" t="s">
        <v>67</v>
      </c>
      <c r="G55" s="50" t="s">
        <v>183</v>
      </c>
      <c r="H55" s="51" t="s">
        <v>69</v>
      </c>
      <c r="I55" s="52">
        <v>45</v>
      </c>
      <c r="J55" s="53" t="str">
        <f>IF(ISERROR(VLOOKUP(I55,[1]Eje_Pilar!$C$2:$E$47,2,FALSE))," ",VLOOKUP(I55,[1]Eje_Pilar!$C$2:$E$47,2,FALSE))</f>
        <v>Gobernanza e influencia local, regional e internacional</v>
      </c>
      <c r="K55" s="53" t="str">
        <f>IF(ISERROR(VLOOKUP(I55,[1]Eje_Pilar!$C$2:$E$47,3,FALSE))," ",VLOOKUP(I55,[1]Eje_Pilar!$C$2:$E$47,3,FALSE))</f>
        <v>Eje Transversal 4 Gobierno Legitimo, Fortalecimiento Local y Eficiencia</v>
      </c>
      <c r="L55" s="54">
        <v>1415</v>
      </c>
      <c r="M55" s="55">
        <v>1022992028</v>
      </c>
      <c r="N55" s="56" t="s">
        <v>184</v>
      </c>
      <c r="O55" s="57">
        <v>16524000</v>
      </c>
      <c r="P55" s="58"/>
      <c r="Q55" s="59"/>
      <c r="R55" s="60"/>
      <c r="S55" s="57"/>
      <c r="T55" s="61">
        <f t="shared" si="0"/>
        <v>16524000</v>
      </c>
      <c r="U55" s="62">
        <v>16524000</v>
      </c>
      <c r="V55" s="73">
        <v>43493</v>
      </c>
      <c r="W55" s="63">
        <v>43494</v>
      </c>
      <c r="X55" s="63">
        <v>43766</v>
      </c>
      <c r="Y55" s="47">
        <v>270</v>
      </c>
      <c r="Z55" s="47"/>
      <c r="AA55" s="65"/>
      <c r="AB55" s="55"/>
      <c r="AC55" s="55"/>
      <c r="AD55" s="55"/>
      <c r="AE55" s="55" t="s">
        <v>71</v>
      </c>
      <c r="AF55" s="66">
        <f t="shared" si="5"/>
        <v>1</v>
      </c>
      <c r="AG55" s="67">
        <f>IF(SUMPRODUCT((A$14:A55=A55)*(B$14:B55=B55)*(C$14:C55=C55))&gt;1,0,1)</f>
        <v>1</v>
      </c>
      <c r="AH55" s="68" t="str">
        <f t="shared" si="1"/>
        <v>Contratos de prestación de servicios profesionales y de apoyo a la gestión</v>
      </c>
      <c r="AI55" s="68" t="str">
        <f t="shared" si="2"/>
        <v>Contratación directa</v>
      </c>
      <c r="AJ55" s="69" t="str">
        <f>IFERROR(VLOOKUP(F55,[1]Tipo!$C$12:$C$27,1,FALSE),"NO")</f>
        <v>Prestación de servicios profesionales y de apoyo a la gestión, o para la ejecución de trabajos artísticos que sólo puedan encomendarse a determinadas personas naturales;</v>
      </c>
      <c r="AK55" s="68" t="str">
        <f t="shared" si="3"/>
        <v>Inversión</v>
      </c>
      <c r="AL55" s="68">
        <f t="shared" si="4"/>
        <v>45</v>
      </c>
      <c r="AM55" s="70"/>
      <c r="AN55" s="70"/>
      <c r="AO55" s="70"/>
      <c r="AP55"/>
      <c r="AQ55"/>
      <c r="AR55"/>
      <c r="AS55"/>
      <c r="AT55"/>
      <c r="AU55"/>
      <c r="AV55"/>
      <c r="AW55"/>
      <c r="AX55"/>
      <c r="AY55"/>
      <c r="AZ55"/>
      <c r="BA55"/>
      <c r="BB55"/>
      <c r="BC55"/>
      <c r="BD55"/>
      <c r="BE55"/>
      <c r="BF55"/>
      <c r="BG55"/>
      <c r="BH55"/>
      <c r="BI55"/>
      <c r="BJ55"/>
      <c r="BK55"/>
      <c r="BL55"/>
      <c r="BM55"/>
      <c r="BN55"/>
      <c r="BO55"/>
      <c r="BP55"/>
      <c r="BQ55"/>
    </row>
    <row r="56" spans="1:69" ht="27" hidden="1" customHeight="1" x14ac:dyDescent="0.25">
      <c r="A56" s="46">
        <v>43</v>
      </c>
      <c r="B56" s="47">
        <v>2019</v>
      </c>
      <c r="C56" s="48" t="s">
        <v>185</v>
      </c>
      <c r="D56" s="50" t="s">
        <v>65</v>
      </c>
      <c r="E56" s="48" t="s">
        <v>66</v>
      </c>
      <c r="F56" s="49" t="s">
        <v>67</v>
      </c>
      <c r="G56" s="50" t="s">
        <v>186</v>
      </c>
      <c r="H56" s="51" t="s">
        <v>69</v>
      </c>
      <c r="I56" s="52">
        <v>45</v>
      </c>
      <c r="J56" s="53" t="str">
        <f>IF(ISERROR(VLOOKUP(I56,[1]Eje_Pilar!$C$2:$E$47,2,FALSE))," ",VLOOKUP(I56,[1]Eje_Pilar!$C$2:$E$47,2,FALSE))</f>
        <v>Gobernanza e influencia local, regional e internacional</v>
      </c>
      <c r="K56" s="53" t="str">
        <f>IF(ISERROR(VLOOKUP(I56,[1]Eje_Pilar!$C$2:$E$47,3,FALSE))," ",VLOOKUP(I56,[1]Eje_Pilar!$C$2:$E$47,3,FALSE))</f>
        <v>Eje Transversal 4 Gobierno Legitimo, Fortalecimiento Local y Eficiencia</v>
      </c>
      <c r="L56" s="54">
        <v>1415</v>
      </c>
      <c r="M56" s="55">
        <v>1022945340</v>
      </c>
      <c r="N56" s="56" t="s">
        <v>187</v>
      </c>
      <c r="O56" s="57">
        <v>41850000</v>
      </c>
      <c r="P56" s="58"/>
      <c r="Q56" s="59"/>
      <c r="R56" s="60"/>
      <c r="S56" s="57"/>
      <c r="T56" s="61">
        <f t="shared" si="0"/>
        <v>41850000</v>
      </c>
      <c r="U56" s="62">
        <v>41850000</v>
      </c>
      <c r="V56" s="63">
        <v>43493</v>
      </c>
      <c r="W56" s="63">
        <v>43494</v>
      </c>
      <c r="X56" s="63">
        <v>43766</v>
      </c>
      <c r="Y56" s="47">
        <v>270</v>
      </c>
      <c r="Z56" s="47"/>
      <c r="AA56" s="65"/>
      <c r="AB56" s="55"/>
      <c r="AC56" s="55"/>
      <c r="AD56" s="55"/>
      <c r="AE56" s="55" t="s">
        <v>71</v>
      </c>
      <c r="AF56" s="66">
        <f t="shared" si="5"/>
        <v>1</v>
      </c>
      <c r="AG56" s="67">
        <f>IF(SUMPRODUCT((A$14:A56=A56)*(B$14:B56=B56)*(C$14:C56=C56))&gt;1,0,1)</f>
        <v>1</v>
      </c>
      <c r="AH56" s="68" t="str">
        <f t="shared" si="1"/>
        <v>Contratos de prestación de servicios profesionales y de apoyo a la gestión</v>
      </c>
      <c r="AI56" s="68" t="str">
        <f t="shared" si="2"/>
        <v>Contratación directa</v>
      </c>
      <c r="AJ56" s="69" t="str">
        <f>IFERROR(VLOOKUP(F56,[1]Tipo!$C$12:$C$27,1,FALSE),"NO")</f>
        <v>Prestación de servicios profesionales y de apoyo a la gestión, o para la ejecución de trabajos artísticos que sólo puedan encomendarse a determinadas personas naturales;</v>
      </c>
      <c r="AK56" s="68" t="str">
        <f t="shared" si="3"/>
        <v>Inversión</v>
      </c>
      <c r="AL56" s="68">
        <f t="shared" si="4"/>
        <v>45</v>
      </c>
      <c r="AM56" s="70"/>
      <c r="AN56" s="70"/>
      <c r="AO56" s="70"/>
      <c r="AP56"/>
      <c r="AQ56"/>
      <c r="AR56"/>
      <c r="AS56"/>
      <c r="AT56"/>
      <c r="AU56"/>
      <c r="AV56"/>
      <c r="AW56"/>
      <c r="AX56"/>
      <c r="AY56"/>
      <c r="AZ56"/>
      <c r="BA56"/>
      <c r="BB56"/>
      <c r="BC56"/>
      <c r="BD56"/>
      <c r="BE56"/>
      <c r="BF56"/>
      <c r="BG56"/>
      <c r="BH56"/>
      <c r="BI56"/>
      <c r="BJ56"/>
      <c r="BK56"/>
      <c r="BL56"/>
      <c r="BM56"/>
      <c r="BN56"/>
      <c r="BO56"/>
      <c r="BP56"/>
      <c r="BQ56"/>
    </row>
    <row r="57" spans="1:69" ht="27" hidden="1" customHeight="1" thickBot="1" x14ac:dyDescent="0.3">
      <c r="A57" s="46">
        <v>44</v>
      </c>
      <c r="B57" s="47">
        <v>2019</v>
      </c>
      <c r="C57" s="48" t="s">
        <v>188</v>
      </c>
      <c r="D57" s="50" t="s">
        <v>65</v>
      </c>
      <c r="E57" s="48" t="s">
        <v>66</v>
      </c>
      <c r="F57" s="49" t="s">
        <v>67</v>
      </c>
      <c r="G57" s="50" t="s">
        <v>103</v>
      </c>
      <c r="H57" s="51" t="s">
        <v>69</v>
      </c>
      <c r="I57" s="52">
        <v>45</v>
      </c>
      <c r="J57" s="53" t="str">
        <f>IF(ISERROR(VLOOKUP(I57,[1]Eje_Pilar!$C$2:$E$47,2,FALSE))," ",VLOOKUP(I57,[1]Eje_Pilar!$C$2:$E$47,2,FALSE))</f>
        <v>Gobernanza e influencia local, regional e internacional</v>
      </c>
      <c r="K57" s="53" t="str">
        <f>IF(ISERROR(VLOOKUP(I57,[1]Eje_Pilar!$C$2:$E$47,3,FALSE))," ",VLOOKUP(I57,[1]Eje_Pilar!$C$2:$E$47,3,FALSE))</f>
        <v>Eje Transversal 4 Gobierno Legitimo, Fortalecimiento Local y Eficiencia</v>
      </c>
      <c r="L57" s="54">
        <v>1415</v>
      </c>
      <c r="M57" s="55">
        <v>80185153</v>
      </c>
      <c r="N57" s="56" t="s">
        <v>189</v>
      </c>
      <c r="O57" s="57">
        <v>48600000</v>
      </c>
      <c r="P57" s="58"/>
      <c r="Q57" s="59"/>
      <c r="R57" s="60">
        <v>2</v>
      </c>
      <c r="S57" s="57">
        <v>14580000</v>
      </c>
      <c r="T57" s="61">
        <f t="shared" si="0"/>
        <v>63180000</v>
      </c>
      <c r="U57" s="62">
        <v>54000000</v>
      </c>
      <c r="V57" s="63">
        <v>43493</v>
      </c>
      <c r="W57" s="63">
        <v>43494</v>
      </c>
      <c r="X57" s="63">
        <v>43851</v>
      </c>
      <c r="Y57" s="47">
        <v>270</v>
      </c>
      <c r="Z57" s="47">
        <v>21</v>
      </c>
      <c r="AA57" s="65"/>
      <c r="AB57" s="55"/>
      <c r="AC57" s="55" t="s">
        <v>71</v>
      </c>
      <c r="AD57" s="55"/>
      <c r="AE57" s="55"/>
      <c r="AF57" s="66">
        <f t="shared" si="5"/>
        <v>0.85470085470085466</v>
      </c>
      <c r="AG57" s="67">
        <f>IF(SUMPRODUCT((A$14:A57=A57)*(B$14:B57=B57)*(C$14:C57=C57))&gt;1,0,1)</f>
        <v>1</v>
      </c>
      <c r="AH57" s="68" t="str">
        <f t="shared" si="1"/>
        <v>Contratos de prestación de servicios profesionales y de apoyo a la gestión</v>
      </c>
      <c r="AI57" s="68" t="str">
        <f t="shared" si="2"/>
        <v>Contratación directa</v>
      </c>
      <c r="AJ57" s="69" t="str">
        <f>IFERROR(VLOOKUP(F57,[1]Tipo!$C$12:$C$27,1,FALSE),"NO")</f>
        <v>Prestación de servicios profesionales y de apoyo a la gestión, o para la ejecución de trabajos artísticos que sólo puedan encomendarse a determinadas personas naturales;</v>
      </c>
      <c r="AK57" s="68" t="str">
        <f t="shared" si="3"/>
        <v>Inversión</v>
      </c>
      <c r="AL57" s="68">
        <f t="shared" si="4"/>
        <v>45</v>
      </c>
      <c r="AM57" s="70"/>
      <c r="AN57" s="70"/>
      <c r="AO57" s="70"/>
      <c r="AP57"/>
      <c r="AQ57"/>
      <c r="AR57"/>
      <c r="AS57"/>
      <c r="AT57"/>
      <c r="AU57"/>
      <c r="AV57"/>
      <c r="AW57"/>
      <c r="AX57"/>
      <c r="AY57"/>
      <c r="AZ57"/>
      <c r="BA57"/>
      <c r="BB57"/>
      <c r="BC57"/>
      <c r="BD57"/>
      <c r="BE57"/>
      <c r="BF57"/>
      <c r="BG57"/>
      <c r="BH57"/>
      <c r="BI57"/>
      <c r="BJ57"/>
      <c r="BK57"/>
      <c r="BL57"/>
      <c r="BM57"/>
      <c r="BN57"/>
      <c r="BO57"/>
      <c r="BP57"/>
      <c r="BQ57"/>
    </row>
    <row r="58" spans="1:69" ht="27" hidden="1" customHeight="1" thickBot="1" x14ac:dyDescent="0.3">
      <c r="A58" s="46">
        <v>45</v>
      </c>
      <c r="B58" s="47">
        <v>2019</v>
      </c>
      <c r="C58" s="48" t="s">
        <v>190</v>
      </c>
      <c r="D58" s="50" t="s">
        <v>65</v>
      </c>
      <c r="E58" s="48" t="s">
        <v>66</v>
      </c>
      <c r="F58" s="49" t="s">
        <v>67</v>
      </c>
      <c r="G58" s="50" t="s">
        <v>191</v>
      </c>
      <c r="H58" s="51" t="s">
        <v>69</v>
      </c>
      <c r="I58" s="52">
        <v>45</v>
      </c>
      <c r="J58" s="53" t="str">
        <f>IF(ISERROR(VLOOKUP(I58,[1]Eje_Pilar!$C$2:$E$47,2,FALSE))," ",VLOOKUP(I58,[1]Eje_Pilar!$C$2:$E$47,2,FALSE))</f>
        <v>Gobernanza e influencia local, regional e internacional</v>
      </c>
      <c r="K58" s="53" t="str">
        <f>IF(ISERROR(VLOOKUP(I58,[1]Eje_Pilar!$C$2:$E$47,3,FALSE))," ",VLOOKUP(I58,[1]Eje_Pilar!$C$2:$E$47,3,FALSE))</f>
        <v>Eje Transversal 4 Gobierno Legitimo, Fortalecimiento Local y Eficiencia</v>
      </c>
      <c r="L58" s="54">
        <v>1415</v>
      </c>
      <c r="M58" s="55">
        <v>1014230448</v>
      </c>
      <c r="N58" s="56" t="s">
        <v>192</v>
      </c>
      <c r="O58" s="57">
        <v>40995000</v>
      </c>
      <c r="P58" s="58"/>
      <c r="Q58" s="59"/>
      <c r="R58" s="60"/>
      <c r="S58" s="57"/>
      <c r="T58" s="61">
        <f t="shared" si="0"/>
        <v>40995000</v>
      </c>
      <c r="U58" s="62">
        <v>40995000</v>
      </c>
      <c r="V58" s="73">
        <v>43493</v>
      </c>
      <c r="W58" s="63">
        <v>43494</v>
      </c>
      <c r="X58" s="63">
        <v>43766</v>
      </c>
      <c r="Y58" s="47">
        <v>270</v>
      </c>
      <c r="Z58" s="47"/>
      <c r="AA58" s="65"/>
      <c r="AB58" s="55"/>
      <c r="AC58" s="55"/>
      <c r="AD58" s="55"/>
      <c r="AE58" s="55" t="s">
        <v>71</v>
      </c>
      <c r="AF58" s="66">
        <f t="shared" si="5"/>
        <v>1</v>
      </c>
      <c r="AG58" s="67">
        <f>IF(SUMPRODUCT((A$14:A58=A58)*(B$14:B58=B58)*(C$14:C58=C58))&gt;1,0,1)</f>
        <v>1</v>
      </c>
      <c r="AH58" s="68" t="str">
        <f t="shared" si="1"/>
        <v>Contratos de prestación de servicios profesionales y de apoyo a la gestión</v>
      </c>
      <c r="AI58" s="68" t="str">
        <f t="shared" si="2"/>
        <v>Contratación directa</v>
      </c>
      <c r="AJ58" s="69" t="str">
        <f>IFERROR(VLOOKUP(F58,[1]Tipo!$C$12:$C$27,1,FALSE),"NO")</f>
        <v>Prestación de servicios profesionales y de apoyo a la gestión, o para la ejecución de trabajos artísticos que sólo puedan encomendarse a determinadas personas naturales;</v>
      </c>
      <c r="AK58" s="68" t="str">
        <f t="shared" si="3"/>
        <v>Inversión</v>
      </c>
      <c r="AL58" s="68">
        <f t="shared" si="4"/>
        <v>45</v>
      </c>
      <c r="AM58" s="70"/>
      <c r="AN58" s="70"/>
      <c r="AO58" s="70"/>
      <c r="AP58"/>
      <c r="AQ58"/>
      <c r="AR58"/>
      <c r="AS58"/>
      <c r="AT58"/>
      <c r="AU58"/>
      <c r="AV58"/>
      <c r="AW58"/>
      <c r="AX58"/>
      <c r="AY58"/>
      <c r="AZ58"/>
      <c r="BA58"/>
      <c r="BB58"/>
      <c r="BC58"/>
      <c r="BD58"/>
      <c r="BE58"/>
      <c r="BF58"/>
      <c r="BG58"/>
      <c r="BH58"/>
      <c r="BI58"/>
      <c r="BJ58"/>
      <c r="BK58"/>
      <c r="BL58"/>
      <c r="BM58"/>
      <c r="BN58"/>
      <c r="BO58"/>
      <c r="BP58"/>
      <c r="BQ58"/>
    </row>
    <row r="59" spans="1:69" ht="27" hidden="1" customHeight="1" x14ac:dyDescent="0.25">
      <c r="A59" s="46">
        <v>46</v>
      </c>
      <c r="B59" s="47">
        <v>2019</v>
      </c>
      <c r="C59" s="48" t="s">
        <v>193</v>
      </c>
      <c r="D59" s="50" t="s">
        <v>65</v>
      </c>
      <c r="E59" s="48" t="s">
        <v>66</v>
      </c>
      <c r="F59" s="49" t="s">
        <v>67</v>
      </c>
      <c r="G59" s="50" t="s">
        <v>194</v>
      </c>
      <c r="H59" s="51" t="s">
        <v>69</v>
      </c>
      <c r="I59" s="52">
        <v>41</v>
      </c>
      <c r="J59" s="53" t="str">
        <f>IF(ISERROR(VLOOKUP(I59,[1]Eje_Pilar!$C$2:$E$47,2,FALSE))," ",VLOOKUP(I59,[1]Eje_Pilar!$C$2:$E$47,2,FALSE))</f>
        <v>Desarrollo rural sostenible</v>
      </c>
      <c r="K59" s="53" t="str">
        <f>IF(ISERROR(VLOOKUP(I59,[1]Eje_Pilar!$C$2:$E$47,3,FALSE))," ",VLOOKUP(I59,[1]Eje_Pilar!$C$2:$E$47,3,FALSE))</f>
        <v>Eje Transversal 3 Sostenibilidad Ambiental basada en la eficiencia energética</v>
      </c>
      <c r="L59" s="54">
        <v>1414</v>
      </c>
      <c r="M59" s="55">
        <v>1022958537</v>
      </c>
      <c r="N59" s="56" t="s">
        <v>195</v>
      </c>
      <c r="O59" s="57">
        <v>19350000</v>
      </c>
      <c r="P59" s="58"/>
      <c r="Q59" s="59"/>
      <c r="R59" s="60"/>
      <c r="S59" s="57"/>
      <c r="T59" s="61">
        <f t="shared" si="0"/>
        <v>19350000</v>
      </c>
      <c r="U59" s="62">
        <v>19350000</v>
      </c>
      <c r="V59" s="63">
        <v>43494</v>
      </c>
      <c r="W59" s="63">
        <v>43495</v>
      </c>
      <c r="X59" s="63">
        <v>43767</v>
      </c>
      <c r="Y59" s="47">
        <v>270</v>
      </c>
      <c r="Z59" s="47"/>
      <c r="AA59" s="65"/>
      <c r="AB59" s="55"/>
      <c r="AC59" s="55"/>
      <c r="AD59" s="55"/>
      <c r="AE59" s="55" t="s">
        <v>71</v>
      </c>
      <c r="AF59" s="66">
        <f t="shared" si="5"/>
        <v>1</v>
      </c>
      <c r="AG59" s="67">
        <f>IF(SUMPRODUCT((A$14:A59=A59)*(B$14:B59=B59)*(C$14:C59=C59))&gt;1,0,1)</f>
        <v>1</v>
      </c>
      <c r="AH59" s="68" t="str">
        <f t="shared" si="1"/>
        <v>Contratos de prestación de servicios profesionales y de apoyo a la gestión</v>
      </c>
      <c r="AI59" s="68" t="str">
        <f t="shared" si="2"/>
        <v>Contratación directa</v>
      </c>
      <c r="AJ59" s="69" t="str">
        <f>IFERROR(VLOOKUP(F59,[1]Tipo!$C$12:$C$27,1,FALSE),"NO")</f>
        <v>Prestación de servicios profesionales y de apoyo a la gestión, o para la ejecución de trabajos artísticos que sólo puedan encomendarse a determinadas personas naturales;</v>
      </c>
      <c r="AK59" s="68" t="str">
        <f t="shared" si="3"/>
        <v>Inversión</v>
      </c>
      <c r="AL59" s="68">
        <f t="shared" si="4"/>
        <v>41</v>
      </c>
      <c r="AM59" s="70"/>
      <c r="AN59" s="70"/>
      <c r="AO59" s="70"/>
      <c r="AP59"/>
      <c r="AQ59"/>
      <c r="AR59"/>
      <c r="AS59"/>
      <c r="AT59"/>
      <c r="AU59"/>
      <c r="AV59"/>
      <c r="AW59"/>
      <c r="AX59"/>
      <c r="AY59"/>
      <c r="AZ59"/>
      <c r="BA59"/>
      <c r="BB59"/>
      <c r="BC59"/>
      <c r="BD59"/>
      <c r="BE59"/>
      <c r="BF59"/>
      <c r="BG59"/>
      <c r="BH59"/>
      <c r="BI59"/>
      <c r="BJ59"/>
      <c r="BK59"/>
      <c r="BL59"/>
      <c r="BM59"/>
      <c r="BN59"/>
      <c r="BO59"/>
      <c r="BP59"/>
      <c r="BQ59"/>
    </row>
    <row r="60" spans="1:69" ht="27" hidden="1" customHeight="1" x14ac:dyDescent="0.25">
      <c r="A60" s="46">
        <v>47</v>
      </c>
      <c r="B60" s="47">
        <v>2019</v>
      </c>
      <c r="C60" s="48" t="s">
        <v>196</v>
      </c>
      <c r="D60" s="50" t="s">
        <v>65</v>
      </c>
      <c r="E60" s="48" t="s">
        <v>66</v>
      </c>
      <c r="F60" s="49" t="s">
        <v>67</v>
      </c>
      <c r="G60" s="50" t="s">
        <v>197</v>
      </c>
      <c r="H60" s="51" t="s">
        <v>69</v>
      </c>
      <c r="I60" s="52">
        <v>41</v>
      </c>
      <c r="J60" s="53" t="str">
        <f>IF(ISERROR(VLOOKUP(I60,[1]Eje_Pilar!$C$2:$E$47,2,FALSE))," ",VLOOKUP(I60,[1]Eje_Pilar!$C$2:$E$47,2,FALSE))</f>
        <v>Desarrollo rural sostenible</v>
      </c>
      <c r="K60" s="53" t="str">
        <f>IF(ISERROR(VLOOKUP(I60,[1]Eje_Pilar!$C$2:$E$47,3,FALSE))," ",VLOOKUP(I60,[1]Eje_Pilar!$C$2:$E$47,3,FALSE))</f>
        <v>Eje Transversal 3 Sostenibilidad Ambiental basada en la eficiencia energética</v>
      </c>
      <c r="L60" s="54">
        <v>1414</v>
      </c>
      <c r="M60" s="55">
        <v>79745526</v>
      </c>
      <c r="N60" s="56" t="s">
        <v>198</v>
      </c>
      <c r="O60" s="57">
        <v>19350000</v>
      </c>
      <c r="P60" s="58"/>
      <c r="Q60" s="59"/>
      <c r="R60" s="60"/>
      <c r="S60" s="57"/>
      <c r="T60" s="61">
        <f t="shared" si="0"/>
        <v>19350000</v>
      </c>
      <c r="U60" s="62">
        <v>19350000</v>
      </c>
      <c r="V60" s="63">
        <v>43494</v>
      </c>
      <c r="W60" s="63">
        <v>43495</v>
      </c>
      <c r="X60" s="63">
        <v>43767</v>
      </c>
      <c r="Y60" s="47">
        <v>270</v>
      </c>
      <c r="Z60" s="47"/>
      <c r="AA60" s="65"/>
      <c r="AB60" s="55"/>
      <c r="AC60" s="55"/>
      <c r="AD60" s="55"/>
      <c r="AE60" s="55" t="s">
        <v>71</v>
      </c>
      <c r="AF60" s="66">
        <f t="shared" si="5"/>
        <v>1</v>
      </c>
      <c r="AG60" s="67">
        <f>IF(SUMPRODUCT((A$14:A60=A60)*(B$14:B60=B60)*(C$14:C60=C60))&gt;1,0,1)</f>
        <v>1</v>
      </c>
      <c r="AH60" s="68" t="str">
        <f t="shared" si="1"/>
        <v>Contratos de prestación de servicios profesionales y de apoyo a la gestión</v>
      </c>
      <c r="AI60" s="68" t="str">
        <f t="shared" si="2"/>
        <v>Contratación directa</v>
      </c>
      <c r="AJ60" s="69" t="str">
        <f>IFERROR(VLOOKUP(F60,[1]Tipo!$C$12:$C$27,1,FALSE),"NO")</f>
        <v>Prestación de servicios profesionales y de apoyo a la gestión, o para la ejecución de trabajos artísticos que sólo puedan encomendarse a determinadas personas naturales;</v>
      </c>
      <c r="AK60" s="68" t="str">
        <f t="shared" si="3"/>
        <v>Inversión</v>
      </c>
      <c r="AL60" s="68">
        <f t="shared" si="4"/>
        <v>41</v>
      </c>
      <c r="AM60" s="70"/>
      <c r="AN60" s="70"/>
      <c r="AO60" s="70"/>
      <c r="AP60"/>
      <c r="AQ60"/>
      <c r="AR60"/>
      <c r="AS60"/>
      <c r="AT60"/>
      <c r="AU60"/>
      <c r="AV60"/>
      <c r="AW60"/>
      <c r="AX60"/>
      <c r="AY60"/>
      <c r="AZ60"/>
      <c r="BA60"/>
      <c r="BB60"/>
      <c r="BC60"/>
      <c r="BD60"/>
      <c r="BE60"/>
      <c r="BF60"/>
      <c r="BG60"/>
      <c r="BH60"/>
      <c r="BI60"/>
      <c r="BJ60"/>
      <c r="BK60"/>
      <c r="BL60"/>
      <c r="BM60"/>
      <c r="BN60"/>
      <c r="BO60"/>
      <c r="BP60"/>
      <c r="BQ60"/>
    </row>
    <row r="61" spans="1:69" ht="27" hidden="1" customHeight="1" x14ac:dyDescent="0.25">
      <c r="A61" s="46">
        <v>48</v>
      </c>
      <c r="B61" s="47">
        <v>2019</v>
      </c>
      <c r="C61" s="48" t="s">
        <v>199</v>
      </c>
      <c r="D61" s="50" t="s">
        <v>65</v>
      </c>
      <c r="E61" s="48" t="s">
        <v>66</v>
      </c>
      <c r="F61" s="49" t="s">
        <v>67</v>
      </c>
      <c r="G61" s="50" t="s">
        <v>200</v>
      </c>
      <c r="H61" s="51" t="s">
        <v>69</v>
      </c>
      <c r="I61" s="52">
        <v>41</v>
      </c>
      <c r="J61" s="53" t="str">
        <f>IF(ISERROR(VLOOKUP(I61,[1]Eje_Pilar!$C$2:$E$47,2,FALSE))," ",VLOOKUP(I61,[1]Eje_Pilar!$C$2:$E$47,2,FALSE))</f>
        <v>Desarrollo rural sostenible</v>
      </c>
      <c r="K61" s="53" t="str">
        <f>IF(ISERROR(VLOOKUP(I61,[1]Eje_Pilar!$C$2:$E$47,3,FALSE))," ",VLOOKUP(I61,[1]Eje_Pilar!$C$2:$E$47,3,FALSE))</f>
        <v>Eje Transversal 3 Sostenibilidad Ambiental basada en la eficiencia energética</v>
      </c>
      <c r="L61" s="54">
        <v>1414</v>
      </c>
      <c r="M61" s="55">
        <v>1031135483</v>
      </c>
      <c r="N61" s="56" t="s">
        <v>201</v>
      </c>
      <c r="O61" s="57">
        <v>43146000</v>
      </c>
      <c r="P61" s="58"/>
      <c r="Q61" s="59"/>
      <c r="R61" s="60"/>
      <c r="S61" s="57"/>
      <c r="T61" s="61">
        <f t="shared" si="0"/>
        <v>43146000</v>
      </c>
      <c r="U61" s="62">
        <v>43146000</v>
      </c>
      <c r="V61" s="63">
        <v>43495</v>
      </c>
      <c r="W61" s="63">
        <v>43495</v>
      </c>
      <c r="X61" s="63">
        <v>43767</v>
      </c>
      <c r="Y61" s="47">
        <v>270</v>
      </c>
      <c r="Z61" s="47"/>
      <c r="AA61" s="65"/>
      <c r="AB61" s="55"/>
      <c r="AC61" s="55"/>
      <c r="AD61" s="55"/>
      <c r="AE61" s="55" t="s">
        <v>71</v>
      </c>
      <c r="AF61" s="66">
        <f t="shared" si="5"/>
        <v>1</v>
      </c>
      <c r="AG61" s="67">
        <f>IF(SUMPRODUCT((A$14:A61=A61)*(B$14:B61=B61)*(C$14:C61=C61))&gt;1,0,1)</f>
        <v>1</v>
      </c>
      <c r="AH61" s="68" t="str">
        <f t="shared" si="1"/>
        <v>Contratos de prestación de servicios profesionales y de apoyo a la gestión</v>
      </c>
      <c r="AI61" s="68" t="str">
        <f t="shared" si="2"/>
        <v>Contratación directa</v>
      </c>
      <c r="AJ61" s="69" t="str">
        <f>IFERROR(VLOOKUP(F61,[1]Tipo!$C$12:$C$27,1,FALSE),"NO")</f>
        <v>Prestación de servicios profesionales y de apoyo a la gestión, o para la ejecución de trabajos artísticos que sólo puedan encomendarse a determinadas personas naturales;</v>
      </c>
      <c r="AK61" s="68" t="str">
        <f t="shared" si="3"/>
        <v>Inversión</v>
      </c>
      <c r="AL61" s="68">
        <f t="shared" si="4"/>
        <v>41</v>
      </c>
      <c r="AM61" s="70"/>
      <c r="AN61" s="70"/>
      <c r="AO61" s="70"/>
      <c r="AP61"/>
      <c r="AQ61"/>
      <c r="AR61"/>
      <c r="AS61"/>
      <c r="AT61"/>
      <c r="AU61"/>
      <c r="AV61"/>
      <c r="AW61"/>
      <c r="AX61"/>
      <c r="AY61"/>
      <c r="AZ61"/>
      <c r="BA61"/>
      <c r="BB61"/>
      <c r="BC61"/>
      <c r="BD61"/>
      <c r="BE61"/>
      <c r="BF61"/>
      <c r="BG61"/>
      <c r="BH61"/>
      <c r="BI61"/>
      <c r="BJ61"/>
      <c r="BK61"/>
      <c r="BL61"/>
      <c r="BM61"/>
      <c r="BN61"/>
      <c r="BO61"/>
      <c r="BP61"/>
      <c r="BQ61"/>
    </row>
    <row r="62" spans="1:69" ht="27" hidden="1" customHeight="1" x14ac:dyDescent="0.25">
      <c r="A62" s="46">
        <v>49</v>
      </c>
      <c r="B62" s="47">
        <v>2019</v>
      </c>
      <c r="C62" s="48" t="s">
        <v>202</v>
      </c>
      <c r="D62" s="50" t="s">
        <v>65</v>
      </c>
      <c r="E62" s="48" t="s">
        <v>66</v>
      </c>
      <c r="F62" s="49" t="s">
        <v>67</v>
      </c>
      <c r="G62" s="50" t="s">
        <v>203</v>
      </c>
      <c r="H62" s="51" t="s">
        <v>69</v>
      </c>
      <c r="I62" s="52">
        <v>45</v>
      </c>
      <c r="J62" s="53" t="str">
        <f>IF(ISERROR(VLOOKUP(I62,[1]Eje_Pilar!$C$2:$E$47,2,FALSE))," ",VLOOKUP(I62,[1]Eje_Pilar!$C$2:$E$47,2,FALSE))</f>
        <v>Gobernanza e influencia local, regional e internacional</v>
      </c>
      <c r="K62" s="53" t="str">
        <f>IF(ISERROR(VLOOKUP(I62,[1]Eje_Pilar!$C$2:$E$47,3,FALSE))," ",VLOOKUP(I62,[1]Eje_Pilar!$C$2:$E$47,3,FALSE))</f>
        <v>Eje Transversal 4 Gobierno Legitimo, Fortalecimiento Local y Eficiencia</v>
      </c>
      <c r="L62" s="54">
        <v>1415</v>
      </c>
      <c r="M62" s="55">
        <v>39674796</v>
      </c>
      <c r="N62" s="56" t="s">
        <v>204</v>
      </c>
      <c r="O62" s="57">
        <v>41850000</v>
      </c>
      <c r="P62" s="58"/>
      <c r="Q62" s="59"/>
      <c r="R62" s="60"/>
      <c r="S62" s="57"/>
      <c r="T62" s="61">
        <f t="shared" si="0"/>
        <v>41850000</v>
      </c>
      <c r="U62" s="62">
        <v>41850000</v>
      </c>
      <c r="V62" s="63">
        <v>43494</v>
      </c>
      <c r="W62" s="63">
        <v>43495</v>
      </c>
      <c r="X62" s="63">
        <v>43767</v>
      </c>
      <c r="Y62" s="47">
        <v>270</v>
      </c>
      <c r="Z62" s="47"/>
      <c r="AA62" s="65"/>
      <c r="AB62" s="55"/>
      <c r="AC62" s="55"/>
      <c r="AD62" s="55"/>
      <c r="AE62" s="55" t="s">
        <v>71</v>
      </c>
      <c r="AF62" s="66">
        <f t="shared" si="5"/>
        <v>1</v>
      </c>
      <c r="AG62" s="67">
        <f>IF(SUMPRODUCT((A$14:A62=A62)*(B$14:B62=B62)*(C$14:C62=C62))&gt;1,0,1)</f>
        <v>1</v>
      </c>
      <c r="AH62" s="68" t="str">
        <f t="shared" si="1"/>
        <v>Contratos de prestación de servicios profesionales y de apoyo a la gestión</v>
      </c>
      <c r="AI62" s="68" t="str">
        <f t="shared" si="2"/>
        <v>Contratación directa</v>
      </c>
      <c r="AJ62" s="69" t="str">
        <f>IFERROR(VLOOKUP(F62,[1]Tipo!$C$12:$C$27,1,FALSE),"NO")</f>
        <v>Prestación de servicios profesionales y de apoyo a la gestión, o para la ejecución de trabajos artísticos que sólo puedan encomendarse a determinadas personas naturales;</v>
      </c>
      <c r="AK62" s="68" t="str">
        <f t="shared" si="3"/>
        <v>Inversión</v>
      </c>
      <c r="AL62" s="68">
        <f t="shared" si="4"/>
        <v>45</v>
      </c>
      <c r="AM62" s="70"/>
      <c r="AN62" s="70"/>
      <c r="AO62" s="70"/>
      <c r="AP62"/>
      <c r="AQ62"/>
      <c r="AR62"/>
      <c r="AS62"/>
      <c r="AT62"/>
      <c r="AU62"/>
      <c r="AV62"/>
      <c r="AW62"/>
      <c r="AX62"/>
      <c r="AY62"/>
      <c r="AZ62"/>
      <c r="BA62"/>
      <c r="BB62"/>
      <c r="BC62"/>
      <c r="BD62"/>
      <c r="BE62"/>
      <c r="BF62"/>
      <c r="BG62"/>
      <c r="BH62"/>
      <c r="BI62"/>
      <c r="BJ62"/>
      <c r="BK62"/>
      <c r="BL62"/>
      <c r="BM62"/>
      <c r="BN62"/>
      <c r="BO62"/>
      <c r="BP62"/>
      <c r="BQ62"/>
    </row>
    <row r="63" spans="1:69" ht="27" hidden="1" customHeight="1" x14ac:dyDescent="0.25">
      <c r="A63" s="46">
        <v>50</v>
      </c>
      <c r="B63" s="47">
        <v>2019</v>
      </c>
      <c r="C63" s="48" t="s">
        <v>205</v>
      </c>
      <c r="D63" s="50" t="s">
        <v>65</v>
      </c>
      <c r="E63" s="48" t="s">
        <v>66</v>
      </c>
      <c r="F63" s="49" t="s">
        <v>67</v>
      </c>
      <c r="G63" s="50" t="s">
        <v>206</v>
      </c>
      <c r="H63" s="51" t="s">
        <v>69</v>
      </c>
      <c r="I63" s="52">
        <v>45</v>
      </c>
      <c r="J63" s="53" t="str">
        <f>IF(ISERROR(VLOOKUP(I63,[1]Eje_Pilar!$C$2:$E$47,2,FALSE))," ",VLOOKUP(I63,[1]Eje_Pilar!$C$2:$E$47,2,FALSE))</f>
        <v>Gobernanza e influencia local, regional e internacional</v>
      </c>
      <c r="K63" s="53" t="str">
        <f>IF(ISERROR(VLOOKUP(I63,[1]Eje_Pilar!$C$2:$E$47,3,FALSE))," ",VLOOKUP(I63,[1]Eje_Pilar!$C$2:$E$47,3,FALSE))</f>
        <v>Eje Transversal 4 Gobierno Legitimo, Fortalecimiento Local y Eficiencia</v>
      </c>
      <c r="L63" s="54">
        <v>1415</v>
      </c>
      <c r="M63" s="55">
        <v>79818735</v>
      </c>
      <c r="N63" s="56" t="s">
        <v>207</v>
      </c>
      <c r="O63" s="57">
        <v>18639000</v>
      </c>
      <c r="P63" s="58"/>
      <c r="Q63" s="59"/>
      <c r="R63" s="60"/>
      <c r="S63" s="57"/>
      <c r="T63" s="61">
        <f t="shared" si="0"/>
        <v>18639000</v>
      </c>
      <c r="U63" s="62">
        <v>18639000</v>
      </c>
      <c r="V63" s="63">
        <v>43494</v>
      </c>
      <c r="W63" s="63">
        <v>43495</v>
      </c>
      <c r="X63" s="63">
        <v>43767</v>
      </c>
      <c r="Y63" s="47">
        <v>270</v>
      </c>
      <c r="Z63" s="47"/>
      <c r="AA63" s="65"/>
      <c r="AB63" s="55"/>
      <c r="AC63" s="55"/>
      <c r="AD63" s="55"/>
      <c r="AE63" s="55" t="s">
        <v>71</v>
      </c>
      <c r="AF63" s="66">
        <f t="shared" si="5"/>
        <v>1</v>
      </c>
      <c r="AG63" s="67">
        <f>IF(SUMPRODUCT((A$14:A63=A63)*(B$14:B63=B63)*(C$14:C63=C63))&gt;1,0,1)</f>
        <v>1</v>
      </c>
      <c r="AH63" s="68" t="str">
        <f t="shared" si="1"/>
        <v>Contratos de prestación de servicios profesionales y de apoyo a la gestión</v>
      </c>
      <c r="AI63" s="68" t="str">
        <f t="shared" si="2"/>
        <v>Contratación directa</v>
      </c>
      <c r="AJ63" s="69" t="str">
        <f>IFERROR(VLOOKUP(F63,[1]Tipo!$C$12:$C$27,1,FALSE),"NO")</f>
        <v>Prestación de servicios profesionales y de apoyo a la gestión, o para la ejecución de trabajos artísticos que sólo puedan encomendarse a determinadas personas naturales;</v>
      </c>
      <c r="AK63" s="68" t="str">
        <f t="shared" si="3"/>
        <v>Inversión</v>
      </c>
      <c r="AL63" s="68">
        <f t="shared" si="4"/>
        <v>45</v>
      </c>
      <c r="AM63" s="70"/>
      <c r="AN63" s="70"/>
      <c r="AO63" s="70"/>
      <c r="AP63"/>
      <c r="AQ63"/>
      <c r="AR63"/>
      <c r="AS63"/>
      <c r="AT63"/>
      <c r="AU63"/>
      <c r="AV63"/>
      <c r="AW63"/>
      <c r="AX63"/>
      <c r="AY63"/>
      <c r="AZ63"/>
      <c r="BA63"/>
      <c r="BB63"/>
      <c r="BC63"/>
      <c r="BD63"/>
      <c r="BE63"/>
      <c r="BF63"/>
      <c r="BG63"/>
      <c r="BH63"/>
      <c r="BI63"/>
      <c r="BJ63"/>
      <c r="BK63"/>
      <c r="BL63"/>
      <c r="BM63"/>
      <c r="BN63"/>
      <c r="BO63"/>
      <c r="BP63"/>
      <c r="BQ63"/>
    </row>
    <row r="64" spans="1:69" ht="27" hidden="1" customHeight="1" x14ac:dyDescent="0.25">
      <c r="A64" s="46">
        <v>51</v>
      </c>
      <c r="B64" s="47">
        <v>2019</v>
      </c>
      <c r="C64" s="48" t="s">
        <v>208</v>
      </c>
      <c r="D64" s="50" t="s">
        <v>65</v>
      </c>
      <c r="E64" s="48" t="s">
        <v>66</v>
      </c>
      <c r="F64" s="49" t="s">
        <v>67</v>
      </c>
      <c r="G64" s="50" t="s">
        <v>209</v>
      </c>
      <c r="H64" s="51" t="s">
        <v>69</v>
      </c>
      <c r="I64" s="52">
        <v>45</v>
      </c>
      <c r="J64" s="53" t="str">
        <f>IF(ISERROR(VLOOKUP(I64,[1]Eje_Pilar!$C$2:$E$47,2,FALSE))," ",VLOOKUP(I64,[1]Eje_Pilar!$C$2:$E$47,2,FALSE))</f>
        <v>Gobernanza e influencia local, regional e internacional</v>
      </c>
      <c r="K64" s="53" t="str">
        <f>IF(ISERROR(VLOOKUP(I64,[1]Eje_Pilar!$C$2:$E$47,3,FALSE))," ",VLOOKUP(I64,[1]Eje_Pilar!$C$2:$E$47,3,FALSE))</f>
        <v>Eje Transversal 4 Gobierno Legitimo, Fortalecimiento Local y Eficiencia</v>
      </c>
      <c r="L64" s="54">
        <v>1415</v>
      </c>
      <c r="M64" s="55">
        <v>80128380</v>
      </c>
      <c r="N64" s="56" t="s">
        <v>210</v>
      </c>
      <c r="O64" s="57">
        <v>26550000</v>
      </c>
      <c r="P64" s="58"/>
      <c r="Q64" s="59"/>
      <c r="R64" s="60">
        <v>2</v>
      </c>
      <c r="S64" s="57">
        <v>8063333</v>
      </c>
      <c r="T64" s="61">
        <f t="shared" si="0"/>
        <v>34613333</v>
      </c>
      <c r="U64" s="62">
        <v>29598333</v>
      </c>
      <c r="V64" s="63">
        <v>43494</v>
      </c>
      <c r="W64" s="63">
        <v>43495</v>
      </c>
      <c r="X64" s="63">
        <v>43851</v>
      </c>
      <c r="Y64" s="47">
        <v>270</v>
      </c>
      <c r="Z64" s="47">
        <v>82</v>
      </c>
      <c r="AA64" s="65"/>
      <c r="AB64" s="55"/>
      <c r="AC64" s="55" t="s">
        <v>71</v>
      </c>
      <c r="AD64" s="55"/>
      <c r="AE64" s="55"/>
      <c r="AF64" s="66">
        <f t="shared" si="5"/>
        <v>0.85511363496835169</v>
      </c>
      <c r="AG64" s="67">
        <f>IF(SUMPRODUCT((A$14:A64=A64)*(B$14:B64=B64)*(C$14:C64=C64))&gt;1,0,1)</f>
        <v>1</v>
      </c>
      <c r="AH64" s="68" t="str">
        <f t="shared" si="1"/>
        <v>Contratos de prestación de servicios profesionales y de apoyo a la gestión</v>
      </c>
      <c r="AI64" s="68" t="str">
        <f t="shared" si="2"/>
        <v>Contratación directa</v>
      </c>
      <c r="AJ64" s="69" t="str">
        <f>IFERROR(VLOOKUP(F64,[1]Tipo!$C$12:$C$27,1,FALSE),"NO")</f>
        <v>Prestación de servicios profesionales y de apoyo a la gestión, o para la ejecución de trabajos artísticos que sólo puedan encomendarse a determinadas personas naturales;</v>
      </c>
      <c r="AK64" s="68" t="str">
        <f t="shared" si="3"/>
        <v>Inversión</v>
      </c>
      <c r="AL64" s="68">
        <f t="shared" si="4"/>
        <v>45</v>
      </c>
      <c r="AM64" s="70"/>
      <c r="AN64" s="70"/>
      <c r="AO64" s="70"/>
      <c r="AP64"/>
      <c r="AQ64"/>
      <c r="AR64"/>
      <c r="AS64"/>
      <c r="AT64"/>
      <c r="AU64"/>
      <c r="AV64"/>
      <c r="AW64"/>
      <c r="AX64"/>
      <c r="AY64"/>
      <c r="AZ64"/>
      <c r="BA64"/>
      <c r="BB64"/>
      <c r="BC64"/>
      <c r="BD64"/>
      <c r="BE64"/>
      <c r="BF64"/>
      <c r="BG64"/>
      <c r="BH64"/>
      <c r="BI64"/>
      <c r="BJ64"/>
      <c r="BK64"/>
      <c r="BL64"/>
      <c r="BM64"/>
      <c r="BN64"/>
      <c r="BO64"/>
      <c r="BP64"/>
      <c r="BQ64"/>
    </row>
    <row r="65" spans="1:69" ht="27" hidden="1" customHeight="1" x14ac:dyDescent="0.25">
      <c r="A65" s="46">
        <v>52</v>
      </c>
      <c r="B65" s="47">
        <v>2019</v>
      </c>
      <c r="C65" s="48" t="s">
        <v>211</v>
      </c>
      <c r="D65" s="50" t="s">
        <v>65</v>
      </c>
      <c r="E65" s="48" t="s">
        <v>66</v>
      </c>
      <c r="F65" s="49" t="s">
        <v>67</v>
      </c>
      <c r="G65" s="50" t="s">
        <v>212</v>
      </c>
      <c r="H65" s="51" t="s">
        <v>69</v>
      </c>
      <c r="I65" s="52">
        <v>45</v>
      </c>
      <c r="J65" s="53" t="str">
        <f>IF(ISERROR(VLOOKUP(I65,[1]Eje_Pilar!$C$2:$E$47,2,FALSE))," ",VLOOKUP(I65,[1]Eje_Pilar!$C$2:$E$47,2,FALSE))</f>
        <v>Gobernanza e influencia local, regional e internacional</v>
      </c>
      <c r="K65" s="53" t="str">
        <f>IF(ISERROR(VLOOKUP(I65,[1]Eje_Pilar!$C$2:$E$47,3,FALSE))," ",VLOOKUP(I65,[1]Eje_Pilar!$C$2:$E$47,3,FALSE))</f>
        <v>Eje Transversal 4 Gobierno Legitimo, Fortalecimiento Local y Eficiencia</v>
      </c>
      <c r="L65" s="54">
        <v>1415</v>
      </c>
      <c r="M65" s="55">
        <v>79921052</v>
      </c>
      <c r="N65" s="56" t="s">
        <v>213</v>
      </c>
      <c r="O65" s="57">
        <v>27450000</v>
      </c>
      <c r="P65" s="58"/>
      <c r="Q65" s="59"/>
      <c r="R65" s="60"/>
      <c r="S65" s="57"/>
      <c r="T65" s="61">
        <f t="shared" si="0"/>
        <v>27450000</v>
      </c>
      <c r="U65" s="62">
        <v>27450000</v>
      </c>
      <c r="V65" s="63">
        <v>43494</v>
      </c>
      <c r="W65" s="63">
        <v>43495</v>
      </c>
      <c r="X65" s="63">
        <v>43767</v>
      </c>
      <c r="Y65" s="47">
        <v>270</v>
      </c>
      <c r="Z65" s="47"/>
      <c r="AA65" s="65"/>
      <c r="AB65" s="55"/>
      <c r="AC65" s="55"/>
      <c r="AD65" s="55"/>
      <c r="AE65" s="55" t="s">
        <v>71</v>
      </c>
      <c r="AF65" s="66">
        <f t="shared" si="5"/>
        <v>1</v>
      </c>
      <c r="AG65" s="67">
        <f>IF(SUMPRODUCT((A$14:A65=A65)*(B$14:B65=B65)*(C$14:C65=C65))&gt;1,0,1)</f>
        <v>1</v>
      </c>
      <c r="AH65" s="68" t="str">
        <f t="shared" si="1"/>
        <v>Contratos de prestación de servicios profesionales y de apoyo a la gestión</v>
      </c>
      <c r="AI65" s="68" t="str">
        <f t="shared" si="2"/>
        <v>Contratación directa</v>
      </c>
      <c r="AJ65" s="69" t="str">
        <f>IFERROR(VLOOKUP(F65,[1]Tipo!$C$12:$C$27,1,FALSE),"NO")</f>
        <v>Prestación de servicios profesionales y de apoyo a la gestión, o para la ejecución de trabajos artísticos que sólo puedan encomendarse a determinadas personas naturales;</v>
      </c>
      <c r="AK65" s="68" t="str">
        <f t="shared" si="3"/>
        <v>Inversión</v>
      </c>
      <c r="AL65" s="68">
        <f t="shared" si="4"/>
        <v>45</v>
      </c>
      <c r="AM65" s="70"/>
      <c r="AN65" s="70"/>
      <c r="AO65" s="70"/>
      <c r="AP65"/>
      <c r="AQ65"/>
      <c r="AR65"/>
      <c r="AS65"/>
      <c r="AT65"/>
      <c r="AU65"/>
      <c r="AV65"/>
      <c r="AW65"/>
      <c r="AX65"/>
      <c r="AY65"/>
      <c r="AZ65"/>
      <c r="BA65"/>
      <c r="BB65"/>
      <c r="BC65"/>
      <c r="BD65"/>
      <c r="BE65"/>
      <c r="BF65"/>
      <c r="BG65"/>
      <c r="BH65"/>
      <c r="BI65"/>
      <c r="BJ65"/>
      <c r="BK65"/>
      <c r="BL65"/>
      <c r="BM65"/>
      <c r="BN65"/>
      <c r="BO65"/>
      <c r="BP65"/>
      <c r="BQ65"/>
    </row>
    <row r="66" spans="1:69" ht="27" hidden="1" customHeight="1" x14ac:dyDescent="0.25">
      <c r="A66" s="46">
        <v>53</v>
      </c>
      <c r="B66" s="47">
        <v>2019</v>
      </c>
      <c r="C66" s="48" t="s">
        <v>214</v>
      </c>
      <c r="D66" s="50" t="s">
        <v>65</v>
      </c>
      <c r="E66" s="48" t="s">
        <v>66</v>
      </c>
      <c r="F66" s="49" t="s">
        <v>67</v>
      </c>
      <c r="G66" s="50" t="s">
        <v>215</v>
      </c>
      <c r="H66" s="51" t="s">
        <v>69</v>
      </c>
      <c r="I66" s="52">
        <v>45</v>
      </c>
      <c r="J66" s="53" t="str">
        <f>IF(ISERROR(VLOOKUP(I66,[1]Eje_Pilar!$C$2:$E$47,2,FALSE))," ",VLOOKUP(I66,[1]Eje_Pilar!$C$2:$E$47,2,FALSE))</f>
        <v>Gobernanza e influencia local, regional e internacional</v>
      </c>
      <c r="K66" s="53" t="str">
        <f>IF(ISERROR(VLOOKUP(I66,[1]Eje_Pilar!$C$2:$E$47,3,FALSE))," ",VLOOKUP(I66,[1]Eje_Pilar!$C$2:$E$47,3,FALSE))</f>
        <v>Eje Transversal 4 Gobierno Legitimo, Fortalecimiento Local y Eficiencia</v>
      </c>
      <c r="L66" s="54">
        <v>1415</v>
      </c>
      <c r="M66" s="55">
        <v>80726978</v>
      </c>
      <c r="N66" s="56" t="s">
        <v>216</v>
      </c>
      <c r="O66" s="57">
        <v>23721666</v>
      </c>
      <c r="P66" s="58"/>
      <c r="Q66" s="59"/>
      <c r="R66" s="60">
        <v>1</v>
      </c>
      <c r="S66" s="57">
        <v>1505000</v>
      </c>
      <c r="T66" s="61">
        <f t="shared" si="0"/>
        <v>25226666</v>
      </c>
      <c r="U66" s="62">
        <v>21571667</v>
      </c>
      <c r="V66" s="63">
        <v>43494</v>
      </c>
      <c r="W66" s="63">
        <v>43495</v>
      </c>
      <c r="X66" s="63">
        <v>43851</v>
      </c>
      <c r="Y66" s="47">
        <v>331</v>
      </c>
      <c r="Z66" s="47">
        <v>21</v>
      </c>
      <c r="AA66" s="65"/>
      <c r="AB66" s="55"/>
      <c r="AC66" s="55" t="s">
        <v>71</v>
      </c>
      <c r="AD66" s="55"/>
      <c r="AE66" s="55"/>
      <c r="AF66" s="66">
        <f t="shared" si="5"/>
        <v>0.85511367217530843</v>
      </c>
      <c r="AG66" s="67">
        <f>IF(SUMPRODUCT((A$14:A66=A66)*(B$14:B66=B66)*(C$14:C66=C66))&gt;1,0,1)</f>
        <v>1</v>
      </c>
      <c r="AH66" s="68" t="str">
        <f t="shared" si="1"/>
        <v>Contratos de prestación de servicios profesionales y de apoyo a la gestión</v>
      </c>
      <c r="AI66" s="68" t="str">
        <f t="shared" si="2"/>
        <v>Contratación directa</v>
      </c>
      <c r="AJ66" s="69" t="str">
        <f>IFERROR(VLOOKUP(F66,[1]Tipo!$C$12:$C$27,1,FALSE),"NO")</f>
        <v>Prestación de servicios profesionales y de apoyo a la gestión, o para la ejecución de trabajos artísticos que sólo puedan encomendarse a determinadas personas naturales;</v>
      </c>
      <c r="AK66" s="68" t="str">
        <f t="shared" si="3"/>
        <v>Inversión</v>
      </c>
      <c r="AL66" s="68">
        <f t="shared" si="4"/>
        <v>45</v>
      </c>
      <c r="AM66" s="70"/>
      <c r="AN66" s="70"/>
      <c r="AO66" s="70"/>
      <c r="AP66"/>
      <c r="AQ66"/>
      <c r="AR66"/>
      <c r="AS66"/>
      <c r="AT66"/>
      <c r="AU66"/>
      <c r="AV66"/>
      <c r="AW66"/>
      <c r="AX66"/>
      <c r="AY66"/>
      <c r="AZ66"/>
      <c r="BA66"/>
      <c r="BB66"/>
      <c r="BC66"/>
      <c r="BD66"/>
      <c r="BE66"/>
      <c r="BF66"/>
      <c r="BG66"/>
      <c r="BH66"/>
      <c r="BI66"/>
      <c r="BJ66"/>
      <c r="BK66"/>
      <c r="BL66"/>
      <c r="BM66"/>
      <c r="BN66"/>
      <c r="BO66"/>
      <c r="BP66"/>
      <c r="BQ66"/>
    </row>
    <row r="67" spans="1:69" ht="27" hidden="1" customHeight="1" x14ac:dyDescent="0.25">
      <c r="A67" s="46">
        <v>54</v>
      </c>
      <c r="B67" s="47">
        <v>2019</v>
      </c>
      <c r="C67" s="48" t="s">
        <v>217</v>
      </c>
      <c r="D67" s="50" t="s">
        <v>65</v>
      </c>
      <c r="E67" s="48" t="s">
        <v>66</v>
      </c>
      <c r="F67" s="49" t="s">
        <v>67</v>
      </c>
      <c r="G67" s="50" t="s">
        <v>218</v>
      </c>
      <c r="H67" s="51" t="s">
        <v>69</v>
      </c>
      <c r="I67" s="52">
        <v>45</v>
      </c>
      <c r="J67" s="53" t="str">
        <f>IF(ISERROR(VLOOKUP(I67,[1]Eje_Pilar!$C$2:$E$47,2,FALSE))," ",VLOOKUP(I67,[1]Eje_Pilar!$C$2:$E$47,2,FALSE))</f>
        <v>Gobernanza e influencia local, regional e internacional</v>
      </c>
      <c r="K67" s="53" t="str">
        <f>IF(ISERROR(VLOOKUP(I67,[1]Eje_Pilar!$C$2:$E$47,3,FALSE))," ",VLOOKUP(I67,[1]Eje_Pilar!$C$2:$E$47,3,FALSE))</f>
        <v>Eje Transversal 4 Gobierno Legitimo, Fortalecimiento Local y Eficiencia</v>
      </c>
      <c r="L67" s="54">
        <v>1415</v>
      </c>
      <c r="M67" s="55">
        <v>52162542</v>
      </c>
      <c r="N67" s="56" t="s">
        <v>219</v>
      </c>
      <c r="O67" s="57">
        <v>40995000</v>
      </c>
      <c r="P67" s="58"/>
      <c r="Q67" s="59"/>
      <c r="R67" s="60"/>
      <c r="S67" s="57"/>
      <c r="T67" s="61">
        <f t="shared" si="0"/>
        <v>40995000</v>
      </c>
      <c r="U67" s="62">
        <v>40995000</v>
      </c>
      <c r="V67" s="63">
        <v>43494</v>
      </c>
      <c r="W67" s="63">
        <v>43495</v>
      </c>
      <c r="X67" s="63">
        <v>43767</v>
      </c>
      <c r="Y67" s="47">
        <v>270</v>
      </c>
      <c r="Z67" s="47"/>
      <c r="AA67" s="65"/>
      <c r="AB67" s="55"/>
      <c r="AC67" s="55"/>
      <c r="AD67" s="55"/>
      <c r="AE67" s="55" t="s">
        <v>71</v>
      </c>
      <c r="AF67" s="66">
        <f t="shared" si="5"/>
        <v>1</v>
      </c>
      <c r="AG67" s="67">
        <f>IF(SUMPRODUCT((A$14:A67=A67)*(B$14:B67=B67)*(C$14:C67=C67))&gt;1,0,1)</f>
        <v>1</v>
      </c>
      <c r="AH67" s="68" t="str">
        <f t="shared" si="1"/>
        <v>Contratos de prestación de servicios profesionales y de apoyo a la gestión</v>
      </c>
      <c r="AI67" s="68" t="str">
        <f t="shared" si="2"/>
        <v>Contratación directa</v>
      </c>
      <c r="AJ67" s="69" t="str">
        <f>IFERROR(VLOOKUP(F67,[1]Tipo!$C$12:$C$27,1,FALSE),"NO")</f>
        <v>Prestación de servicios profesionales y de apoyo a la gestión, o para la ejecución de trabajos artísticos que sólo puedan encomendarse a determinadas personas naturales;</v>
      </c>
      <c r="AK67" s="68" t="str">
        <f t="shared" si="3"/>
        <v>Inversión</v>
      </c>
      <c r="AL67" s="68">
        <f t="shared" si="4"/>
        <v>45</v>
      </c>
      <c r="AM67" s="70"/>
      <c r="AN67" s="70"/>
      <c r="AO67" s="70"/>
      <c r="AP67"/>
      <c r="AQ67"/>
      <c r="AR67"/>
      <c r="AS67"/>
      <c r="AT67"/>
      <c r="AU67"/>
      <c r="AV67"/>
      <c r="AW67"/>
      <c r="AX67"/>
      <c r="AY67"/>
      <c r="AZ67"/>
      <c r="BA67"/>
      <c r="BB67"/>
      <c r="BC67"/>
      <c r="BD67"/>
      <c r="BE67"/>
      <c r="BF67"/>
      <c r="BG67"/>
      <c r="BH67"/>
      <c r="BI67"/>
      <c r="BJ67"/>
      <c r="BK67"/>
      <c r="BL67"/>
      <c r="BM67"/>
      <c r="BN67"/>
      <c r="BO67"/>
      <c r="BP67"/>
      <c r="BQ67"/>
    </row>
    <row r="68" spans="1:69" ht="27" hidden="1" customHeight="1" x14ac:dyDescent="0.25">
      <c r="A68" s="46">
        <v>55</v>
      </c>
      <c r="B68" s="47">
        <v>2019</v>
      </c>
      <c r="C68" s="48" t="s">
        <v>220</v>
      </c>
      <c r="D68" s="50" t="s">
        <v>65</v>
      </c>
      <c r="E68" s="48" t="s">
        <v>66</v>
      </c>
      <c r="F68" s="49" t="s">
        <v>67</v>
      </c>
      <c r="G68" s="50" t="s">
        <v>221</v>
      </c>
      <c r="H68" s="51" t="s">
        <v>69</v>
      </c>
      <c r="I68" s="52">
        <v>45</v>
      </c>
      <c r="J68" s="53" t="str">
        <f>IF(ISERROR(VLOOKUP(I68,[1]Eje_Pilar!$C$2:$E$47,2,FALSE))," ",VLOOKUP(I68,[1]Eje_Pilar!$C$2:$E$47,2,FALSE))</f>
        <v>Gobernanza e influencia local, regional e internacional</v>
      </c>
      <c r="K68" s="53" t="str">
        <f>IF(ISERROR(VLOOKUP(I68,[1]Eje_Pilar!$C$2:$E$47,3,FALSE))," ",VLOOKUP(I68,[1]Eje_Pilar!$C$2:$E$47,3,FALSE))</f>
        <v>Eje Transversal 4 Gobierno Legitimo, Fortalecimiento Local y Eficiencia</v>
      </c>
      <c r="L68" s="54">
        <v>1415</v>
      </c>
      <c r="M68" s="55">
        <v>79831295</v>
      </c>
      <c r="N68" s="56" t="s">
        <v>222</v>
      </c>
      <c r="O68" s="57">
        <v>37269000</v>
      </c>
      <c r="P68" s="58"/>
      <c r="Q68" s="59"/>
      <c r="R68" s="60">
        <v>2</v>
      </c>
      <c r="S68" s="57">
        <v>11180700</v>
      </c>
      <c r="T68" s="61">
        <f t="shared" si="0"/>
        <v>48449700</v>
      </c>
      <c r="U68" s="62">
        <v>41548033</v>
      </c>
      <c r="V68" s="63">
        <v>43494</v>
      </c>
      <c r="W68" s="63">
        <v>43495</v>
      </c>
      <c r="X68" s="63">
        <v>43851</v>
      </c>
      <c r="Y68" s="47">
        <v>270</v>
      </c>
      <c r="Z68" s="47">
        <v>81</v>
      </c>
      <c r="AA68" s="65"/>
      <c r="AB68" s="55"/>
      <c r="AC68" s="55" t="s">
        <v>71</v>
      </c>
      <c r="AD68" s="55"/>
      <c r="AE68" s="55"/>
      <c r="AF68" s="66">
        <f t="shared" si="5"/>
        <v>0.85754985066987</v>
      </c>
      <c r="AG68" s="67">
        <f>IF(SUMPRODUCT((A$14:A68=A68)*(B$14:B68=B68)*(C$14:C68=C68))&gt;1,0,1)</f>
        <v>1</v>
      </c>
      <c r="AH68" s="68" t="str">
        <f t="shared" si="1"/>
        <v>Contratos de prestación de servicios profesionales y de apoyo a la gestión</v>
      </c>
      <c r="AI68" s="68" t="str">
        <f t="shared" si="2"/>
        <v>Contratación directa</v>
      </c>
      <c r="AJ68" s="69" t="str">
        <f>IFERROR(VLOOKUP(F68,[1]Tipo!$C$12:$C$27,1,FALSE),"NO")</f>
        <v>Prestación de servicios profesionales y de apoyo a la gestión, o para la ejecución de trabajos artísticos que sólo puedan encomendarse a determinadas personas naturales;</v>
      </c>
      <c r="AK68" s="68" t="str">
        <f t="shared" si="3"/>
        <v>Inversión</v>
      </c>
      <c r="AL68" s="68">
        <f t="shared" si="4"/>
        <v>45</v>
      </c>
      <c r="AM68" s="70"/>
      <c r="AN68" s="70"/>
      <c r="AO68" s="70"/>
      <c r="AP68"/>
      <c r="AQ68"/>
      <c r="AR68"/>
      <c r="AS68"/>
      <c r="AT68"/>
      <c r="AU68"/>
      <c r="AV68"/>
      <c r="AW68"/>
      <c r="AX68"/>
      <c r="AY68"/>
      <c r="AZ68"/>
      <c r="BA68"/>
      <c r="BB68"/>
      <c r="BC68"/>
      <c r="BD68"/>
      <c r="BE68"/>
      <c r="BF68"/>
      <c r="BG68"/>
      <c r="BH68"/>
      <c r="BI68"/>
      <c r="BJ68"/>
      <c r="BK68"/>
      <c r="BL68"/>
      <c r="BM68"/>
      <c r="BN68"/>
      <c r="BO68"/>
      <c r="BP68"/>
      <c r="BQ68"/>
    </row>
    <row r="69" spans="1:69" ht="27" hidden="1" customHeight="1" x14ac:dyDescent="0.25">
      <c r="A69" s="46">
        <v>56</v>
      </c>
      <c r="B69" s="47">
        <v>2019</v>
      </c>
      <c r="C69" s="48" t="s">
        <v>223</v>
      </c>
      <c r="D69" s="50" t="s">
        <v>65</v>
      </c>
      <c r="E69" s="48" t="s">
        <v>66</v>
      </c>
      <c r="F69" s="49" t="s">
        <v>67</v>
      </c>
      <c r="G69" s="50" t="s">
        <v>218</v>
      </c>
      <c r="H69" s="51" t="s">
        <v>69</v>
      </c>
      <c r="I69" s="52">
        <v>45</v>
      </c>
      <c r="J69" s="53" t="str">
        <f>IF(ISERROR(VLOOKUP(I69,[1]Eje_Pilar!$C$2:$E$47,2,FALSE))," ",VLOOKUP(I69,[1]Eje_Pilar!$C$2:$E$47,2,FALSE))</f>
        <v>Gobernanza e influencia local, regional e internacional</v>
      </c>
      <c r="K69" s="53" t="str">
        <f>IF(ISERROR(VLOOKUP(I69,[1]Eje_Pilar!$C$2:$E$47,3,FALSE))," ",VLOOKUP(I69,[1]Eje_Pilar!$C$2:$E$47,3,FALSE))</f>
        <v>Eje Transversal 4 Gobierno Legitimo, Fortalecimiento Local y Eficiencia</v>
      </c>
      <c r="L69" s="54">
        <v>1415</v>
      </c>
      <c r="M69" s="55">
        <v>79411484</v>
      </c>
      <c r="N69" s="56" t="s">
        <v>224</v>
      </c>
      <c r="O69" s="57">
        <v>40995000</v>
      </c>
      <c r="P69" s="58"/>
      <c r="Q69" s="59"/>
      <c r="R69" s="60">
        <v>2</v>
      </c>
      <c r="S69" s="57">
        <v>12450500</v>
      </c>
      <c r="T69" s="61">
        <f t="shared" si="0"/>
        <v>53445500</v>
      </c>
      <c r="U69" s="62">
        <v>45701833</v>
      </c>
      <c r="V69" s="63">
        <v>43495</v>
      </c>
      <c r="W69" s="63">
        <v>43495</v>
      </c>
      <c r="X69" s="63">
        <v>43851</v>
      </c>
      <c r="Y69" s="47">
        <v>270</v>
      </c>
      <c r="Z69" s="47">
        <v>81</v>
      </c>
      <c r="AA69" s="65"/>
      <c r="AB69" s="55"/>
      <c r="AC69" s="55" t="s">
        <v>71</v>
      </c>
      <c r="AD69" s="55"/>
      <c r="AE69" s="55"/>
      <c r="AF69" s="66">
        <f t="shared" si="5"/>
        <v>0.85511096350487881</v>
      </c>
      <c r="AG69" s="67">
        <f>IF(SUMPRODUCT((A$14:A69=A69)*(B$14:B69=B69)*(C$14:C69=C69))&gt;1,0,1)</f>
        <v>1</v>
      </c>
      <c r="AH69" s="68" t="str">
        <f t="shared" si="1"/>
        <v>Contratos de prestación de servicios profesionales y de apoyo a la gestión</v>
      </c>
      <c r="AI69" s="68" t="str">
        <f t="shared" si="2"/>
        <v>Contratación directa</v>
      </c>
      <c r="AJ69" s="69" t="str">
        <f>IFERROR(VLOOKUP(F69,[1]Tipo!$C$12:$C$27,1,FALSE),"NO")</f>
        <v>Prestación de servicios profesionales y de apoyo a la gestión, o para la ejecución de trabajos artísticos que sólo puedan encomendarse a determinadas personas naturales;</v>
      </c>
      <c r="AK69" s="68" t="str">
        <f t="shared" si="3"/>
        <v>Inversión</v>
      </c>
      <c r="AL69" s="68">
        <f t="shared" si="4"/>
        <v>45</v>
      </c>
      <c r="AM69" s="70"/>
      <c r="AN69" s="70"/>
      <c r="AO69" s="70"/>
      <c r="AP69"/>
      <c r="AQ69"/>
      <c r="AR69"/>
      <c r="AS69"/>
      <c r="AT69"/>
      <c r="AU69"/>
      <c r="AV69"/>
      <c r="AW69"/>
      <c r="AX69"/>
      <c r="AY69"/>
      <c r="AZ69"/>
      <c r="BA69"/>
      <c r="BB69"/>
      <c r="BC69"/>
      <c r="BD69"/>
      <c r="BE69"/>
      <c r="BF69"/>
      <c r="BG69"/>
      <c r="BH69"/>
      <c r="BI69"/>
      <c r="BJ69"/>
      <c r="BK69"/>
      <c r="BL69"/>
      <c r="BM69"/>
      <c r="BN69"/>
      <c r="BO69"/>
      <c r="BP69"/>
      <c r="BQ69"/>
    </row>
    <row r="70" spans="1:69" ht="27" hidden="1" customHeight="1" x14ac:dyDescent="0.25">
      <c r="A70" s="46">
        <v>57</v>
      </c>
      <c r="B70" s="47">
        <v>2019</v>
      </c>
      <c r="C70" s="48" t="s">
        <v>225</v>
      </c>
      <c r="D70" s="50" t="s">
        <v>65</v>
      </c>
      <c r="E70" s="48" t="s">
        <v>66</v>
      </c>
      <c r="F70" s="49" t="s">
        <v>67</v>
      </c>
      <c r="G70" s="50" t="s">
        <v>218</v>
      </c>
      <c r="H70" s="51" t="s">
        <v>69</v>
      </c>
      <c r="I70" s="52">
        <v>45</v>
      </c>
      <c r="J70" s="53" t="str">
        <f>IF(ISERROR(VLOOKUP(I70,[1]Eje_Pilar!$C$2:$E$47,2,FALSE))," ",VLOOKUP(I70,[1]Eje_Pilar!$C$2:$E$47,2,FALSE))</f>
        <v>Gobernanza e influencia local, regional e internacional</v>
      </c>
      <c r="K70" s="53" t="str">
        <f>IF(ISERROR(VLOOKUP(I70,[1]Eje_Pilar!$C$2:$E$47,3,FALSE))," ",VLOOKUP(I70,[1]Eje_Pilar!$C$2:$E$47,3,FALSE))</f>
        <v>Eje Transversal 4 Gobierno Legitimo, Fortalecimiento Local y Eficiencia</v>
      </c>
      <c r="L70" s="54">
        <v>1415</v>
      </c>
      <c r="M70" s="55">
        <v>80744703</v>
      </c>
      <c r="N70" s="56" t="s">
        <v>226</v>
      </c>
      <c r="O70" s="57">
        <v>40995000</v>
      </c>
      <c r="P70" s="58"/>
      <c r="Q70" s="59"/>
      <c r="R70" s="60"/>
      <c r="S70" s="57"/>
      <c r="T70" s="61">
        <f t="shared" si="0"/>
        <v>40995000</v>
      </c>
      <c r="U70" s="62">
        <v>36591833</v>
      </c>
      <c r="V70" s="63">
        <v>43495</v>
      </c>
      <c r="W70" s="63">
        <v>43495</v>
      </c>
      <c r="X70" s="63">
        <v>43767</v>
      </c>
      <c r="Y70" s="47">
        <v>270</v>
      </c>
      <c r="Z70" s="47"/>
      <c r="AA70" s="65"/>
      <c r="AB70" s="55"/>
      <c r="AC70" s="55"/>
      <c r="AD70" s="55"/>
      <c r="AE70" s="55" t="s">
        <v>71</v>
      </c>
      <c r="AF70" s="66">
        <f t="shared" si="5"/>
        <v>0.89259258446151968</v>
      </c>
      <c r="AG70" s="67">
        <f>IF(SUMPRODUCT((A$14:A70=A70)*(B$14:B70=B70)*(C$14:C70=C70))&gt;1,0,1)</f>
        <v>1</v>
      </c>
      <c r="AH70" s="68" t="str">
        <f t="shared" si="1"/>
        <v>Contratos de prestación de servicios profesionales y de apoyo a la gestión</v>
      </c>
      <c r="AI70" s="68" t="str">
        <f t="shared" si="2"/>
        <v>Contratación directa</v>
      </c>
      <c r="AJ70" s="69" t="str">
        <f>IFERROR(VLOOKUP(F70,[1]Tipo!$C$12:$C$27,1,FALSE),"NO")</f>
        <v>Prestación de servicios profesionales y de apoyo a la gestión, o para la ejecución de trabajos artísticos que sólo puedan encomendarse a determinadas personas naturales;</v>
      </c>
      <c r="AK70" s="68" t="str">
        <f t="shared" si="3"/>
        <v>Inversión</v>
      </c>
      <c r="AL70" s="68">
        <f t="shared" si="4"/>
        <v>45</v>
      </c>
      <c r="AM70" s="70"/>
      <c r="AN70" s="70"/>
      <c r="AO70" s="70"/>
      <c r="AP70"/>
      <c r="AQ70"/>
      <c r="AR70"/>
      <c r="AS70"/>
      <c r="AT70"/>
      <c r="AU70"/>
      <c r="AV70"/>
      <c r="AW70"/>
      <c r="AX70"/>
      <c r="AY70"/>
      <c r="AZ70"/>
      <c r="BA70"/>
      <c r="BB70"/>
      <c r="BC70"/>
      <c r="BD70"/>
      <c r="BE70"/>
      <c r="BF70"/>
      <c r="BG70"/>
      <c r="BH70"/>
      <c r="BI70"/>
      <c r="BJ70"/>
      <c r="BK70"/>
      <c r="BL70"/>
      <c r="BM70"/>
      <c r="BN70"/>
      <c r="BO70"/>
      <c r="BP70"/>
      <c r="BQ70"/>
    </row>
    <row r="71" spans="1:69" ht="27" hidden="1" customHeight="1" x14ac:dyDescent="0.25">
      <c r="A71" s="46">
        <v>58</v>
      </c>
      <c r="B71" s="47">
        <v>2019</v>
      </c>
      <c r="C71" s="48" t="s">
        <v>227</v>
      </c>
      <c r="D71" s="50" t="s">
        <v>65</v>
      </c>
      <c r="E71" s="48" t="s">
        <v>66</v>
      </c>
      <c r="F71" s="49" t="s">
        <v>67</v>
      </c>
      <c r="G71" s="50" t="s">
        <v>228</v>
      </c>
      <c r="H71" s="51" t="s">
        <v>69</v>
      </c>
      <c r="I71" s="52">
        <v>45</v>
      </c>
      <c r="J71" s="53" t="str">
        <f>IF(ISERROR(VLOOKUP(I71,[1]Eje_Pilar!$C$2:$E$47,2,FALSE))," ",VLOOKUP(I71,[1]Eje_Pilar!$C$2:$E$47,2,FALSE))</f>
        <v>Gobernanza e influencia local, regional e internacional</v>
      </c>
      <c r="K71" s="53" t="str">
        <f>IF(ISERROR(VLOOKUP(I71,[1]Eje_Pilar!$C$2:$E$47,3,FALSE))," ",VLOOKUP(I71,[1]Eje_Pilar!$C$2:$E$47,3,FALSE))</f>
        <v>Eje Transversal 4 Gobierno Legitimo, Fortalecimiento Local y Eficiencia</v>
      </c>
      <c r="L71" s="54">
        <v>1415</v>
      </c>
      <c r="M71" s="55">
        <v>1024470208</v>
      </c>
      <c r="N71" s="56" t="s">
        <v>229</v>
      </c>
      <c r="O71" s="57">
        <v>55800000</v>
      </c>
      <c r="P71" s="58"/>
      <c r="Q71" s="59"/>
      <c r="R71" s="60"/>
      <c r="S71" s="57"/>
      <c r="T71" s="61">
        <f t="shared" si="0"/>
        <v>55800000</v>
      </c>
      <c r="U71" s="62">
        <v>55800000</v>
      </c>
      <c r="V71" s="63">
        <v>43495</v>
      </c>
      <c r="W71" s="63">
        <v>43497</v>
      </c>
      <c r="X71" s="63">
        <v>43769</v>
      </c>
      <c r="Y71" s="47">
        <v>270</v>
      </c>
      <c r="Z71" s="47"/>
      <c r="AA71" s="65"/>
      <c r="AB71" s="55"/>
      <c r="AC71" s="55"/>
      <c r="AD71" s="55"/>
      <c r="AE71" s="55" t="s">
        <v>71</v>
      </c>
      <c r="AF71" s="66">
        <f t="shared" si="5"/>
        <v>1</v>
      </c>
      <c r="AG71" s="67">
        <f>IF(SUMPRODUCT((A$14:A71=A71)*(B$14:B71=B71)*(C$14:C71=C71))&gt;1,0,1)</f>
        <v>1</v>
      </c>
      <c r="AH71" s="68" t="str">
        <f t="shared" si="1"/>
        <v>Contratos de prestación de servicios profesionales y de apoyo a la gestión</v>
      </c>
      <c r="AI71" s="68" t="str">
        <f t="shared" si="2"/>
        <v>Contratación directa</v>
      </c>
      <c r="AJ71" s="69" t="str">
        <f>IFERROR(VLOOKUP(F71,[1]Tipo!$C$12:$C$27,1,FALSE),"NO")</f>
        <v>Prestación de servicios profesionales y de apoyo a la gestión, o para la ejecución de trabajos artísticos que sólo puedan encomendarse a determinadas personas naturales;</v>
      </c>
      <c r="AK71" s="68" t="str">
        <f t="shared" si="3"/>
        <v>Inversión</v>
      </c>
      <c r="AL71" s="68">
        <f t="shared" si="4"/>
        <v>45</v>
      </c>
      <c r="AM71" s="70"/>
      <c r="AN71" s="70"/>
      <c r="AO71" s="70"/>
      <c r="AP71"/>
      <c r="AQ71"/>
      <c r="AR71"/>
      <c r="AS71"/>
      <c r="AT71"/>
      <c r="AU71"/>
      <c r="AV71"/>
      <c r="AW71"/>
      <c r="AX71"/>
      <c r="AY71"/>
      <c r="AZ71"/>
      <c r="BA71"/>
      <c r="BB71"/>
      <c r="BC71"/>
      <c r="BD71"/>
      <c r="BE71"/>
      <c r="BF71"/>
      <c r="BG71"/>
      <c r="BH71"/>
      <c r="BI71"/>
      <c r="BJ71"/>
      <c r="BK71"/>
      <c r="BL71"/>
      <c r="BM71"/>
      <c r="BN71"/>
      <c r="BO71"/>
      <c r="BP71"/>
      <c r="BQ71"/>
    </row>
    <row r="72" spans="1:69" ht="27" hidden="1" customHeight="1" x14ac:dyDescent="0.25">
      <c r="A72" s="46">
        <v>59</v>
      </c>
      <c r="B72" s="47">
        <v>2019</v>
      </c>
      <c r="C72" s="48" t="s">
        <v>230</v>
      </c>
      <c r="D72" s="50" t="s">
        <v>65</v>
      </c>
      <c r="E72" s="48" t="s">
        <v>66</v>
      </c>
      <c r="F72" s="49" t="s">
        <v>67</v>
      </c>
      <c r="G72" s="50" t="s">
        <v>231</v>
      </c>
      <c r="H72" s="51" t="s">
        <v>69</v>
      </c>
      <c r="I72" s="52">
        <v>45</v>
      </c>
      <c r="J72" s="53" t="str">
        <f>IF(ISERROR(VLOOKUP(I72,[1]Eje_Pilar!$C$2:$E$47,2,FALSE))," ",VLOOKUP(I72,[1]Eje_Pilar!$C$2:$E$47,2,FALSE))</f>
        <v>Gobernanza e influencia local, regional e internacional</v>
      </c>
      <c r="K72" s="53" t="str">
        <f>IF(ISERROR(VLOOKUP(I72,[1]Eje_Pilar!$C$2:$E$47,3,FALSE))," ",VLOOKUP(I72,[1]Eje_Pilar!$C$2:$E$47,3,FALSE))</f>
        <v>Eje Transversal 4 Gobierno Legitimo, Fortalecimiento Local y Eficiencia</v>
      </c>
      <c r="L72" s="54">
        <v>1415</v>
      </c>
      <c r="M72" s="55">
        <v>1022936185</v>
      </c>
      <c r="N72" s="56" t="s">
        <v>232</v>
      </c>
      <c r="O72" s="57">
        <v>18639000</v>
      </c>
      <c r="P72" s="58"/>
      <c r="Q72" s="59"/>
      <c r="R72" s="60">
        <v>2</v>
      </c>
      <c r="S72" s="57">
        <v>5591700</v>
      </c>
      <c r="T72" s="61">
        <f t="shared" si="0"/>
        <v>24230700</v>
      </c>
      <c r="U72" s="62">
        <v>20710000</v>
      </c>
      <c r="V72" s="63">
        <v>43496</v>
      </c>
      <c r="W72" s="63">
        <v>43497</v>
      </c>
      <c r="X72" s="63">
        <v>43851</v>
      </c>
      <c r="Y72" s="47">
        <v>270</v>
      </c>
      <c r="Z72" s="47">
        <v>81</v>
      </c>
      <c r="AA72" s="65"/>
      <c r="AB72" s="55"/>
      <c r="AC72" s="55" t="s">
        <v>71</v>
      </c>
      <c r="AD72" s="55"/>
      <c r="AE72" s="55"/>
      <c r="AF72" s="66">
        <f t="shared" si="5"/>
        <v>0.85470085470085466</v>
      </c>
      <c r="AG72" s="67">
        <f>IF(SUMPRODUCT((A$14:A72=A72)*(B$14:B72=B72)*(C$14:C72=C72))&gt;1,0,1)</f>
        <v>1</v>
      </c>
      <c r="AH72" s="68" t="str">
        <f t="shared" si="1"/>
        <v>Contratos de prestación de servicios profesionales y de apoyo a la gestión</v>
      </c>
      <c r="AI72" s="68" t="str">
        <f t="shared" si="2"/>
        <v>Contratación directa</v>
      </c>
      <c r="AJ72" s="69" t="str">
        <f>IFERROR(VLOOKUP(F72,[1]Tipo!$C$12:$C$27,1,FALSE),"NO")</f>
        <v>Prestación de servicios profesionales y de apoyo a la gestión, o para la ejecución de trabajos artísticos que sólo puedan encomendarse a determinadas personas naturales;</v>
      </c>
      <c r="AK72" s="68" t="str">
        <f t="shared" si="3"/>
        <v>Inversión</v>
      </c>
      <c r="AL72" s="68">
        <f t="shared" si="4"/>
        <v>45</v>
      </c>
      <c r="AM72" s="70"/>
      <c r="AN72" s="70"/>
      <c r="AO72" s="70"/>
      <c r="AP72"/>
      <c r="AQ72"/>
      <c r="AR72"/>
      <c r="AS72"/>
      <c r="AT72"/>
      <c r="AU72"/>
      <c r="AV72"/>
      <c r="AW72"/>
      <c r="AX72"/>
      <c r="AY72"/>
      <c r="AZ72"/>
      <c r="BA72"/>
      <c r="BB72"/>
      <c r="BC72"/>
      <c r="BD72"/>
      <c r="BE72"/>
      <c r="BF72"/>
      <c r="BG72"/>
      <c r="BH72"/>
      <c r="BI72"/>
      <c r="BJ72"/>
      <c r="BK72"/>
      <c r="BL72"/>
      <c r="BM72"/>
      <c r="BN72"/>
      <c r="BO72"/>
      <c r="BP72"/>
      <c r="BQ72"/>
    </row>
    <row r="73" spans="1:69" ht="27" hidden="1" customHeight="1" x14ac:dyDescent="0.25">
      <c r="A73" s="46">
        <v>60</v>
      </c>
      <c r="B73" s="47">
        <v>2019</v>
      </c>
      <c r="C73" s="48" t="s">
        <v>233</v>
      </c>
      <c r="D73" s="50" t="s">
        <v>65</v>
      </c>
      <c r="E73" s="48" t="s">
        <v>66</v>
      </c>
      <c r="F73" s="49" t="s">
        <v>67</v>
      </c>
      <c r="G73" s="50" t="s">
        <v>231</v>
      </c>
      <c r="H73" s="51" t="s">
        <v>69</v>
      </c>
      <c r="I73" s="52">
        <v>45</v>
      </c>
      <c r="J73" s="53" t="str">
        <f>IF(ISERROR(VLOOKUP(I73,[1]Eje_Pilar!$C$2:$E$47,2,FALSE))," ",VLOOKUP(I73,[1]Eje_Pilar!$C$2:$E$47,2,FALSE))</f>
        <v>Gobernanza e influencia local, regional e internacional</v>
      </c>
      <c r="K73" s="53" t="str">
        <f>IF(ISERROR(VLOOKUP(I73,[1]Eje_Pilar!$C$2:$E$47,3,FALSE))," ",VLOOKUP(I73,[1]Eje_Pilar!$C$2:$E$47,3,FALSE))</f>
        <v>Eje Transversal 4 Gobierno Legitimo, Fortalecimiento Local y Eficiencia</v>
      </c>
      <c r="L73" s="54">
        <v>1415</v>
      </c>
      <c r="M73" s="55">
        <v>79321938</v>
      </c>
      <c r="N73" s="56" t="s">
        <v>234</v>
      </c>
      <c r="O73" s="57">
        <v>18639000</v>
      </c>
      <c r="P73" s="58"/>
      <c r="Q73" s="59"/>
      <c r="R73" s="60"/>
      <c r="S73" s="57"/>
      <c r="T73" s="61">
        <f t="shared" si="0"/>
        <v>18639000</v>
      </c>
      <c r="U73" s="62">
        <v>18639000</v>
      </c>
      <c r="V73" s="63">
        <v>43496</v>
      </c>
      <c r="W73" s="63">
        <v>43497</v>
      </c>
      <c r="X73" s="63">
        <v>43769</v>
      </c>
      <c r="Y73" s="47">
        <v>270</v>
      </c>
      <c r="Z73" s="47"/>
      <c r="AA73" s="65"/>
      <c r="AB73" s="55"/>
      <c r="AC73" s="55"/>
      <c r="AD73" s="55"/>
      <c r="AE73" s="55" t="s">
        <v>71</v>
      </c>
      <c r="AF73" s="66">
        <f t="shared" si="5"/>
        <v>1</v>
      </c>
      <c r="AG73" s="67">
        <f>IF(SUMPRODUCT((A$14:A73=A73)*(B$14:B73=B73)*(C$14:C73=C73))&gt;1,0,1)</f>
        <v>1</v>
      </c>
      <c r="AH73" s="68" t="str">
        <f t="shared" si="1"/>
        <v>Contratos de prestación de servicios profesionales y de apoyo a la gestión</v>
      </c>
      <c r="AI73" s="68" t="str">
        <f t="shared" si="2"/>
        <v>Contratación directa</v>
      </c>
      <c r="AJ73" s="69" t="str">
        <f>IFERROR(VLOOKUP(F73,[1]Tipo!$C$12:$C$27,1,FALSE),"NO")</f>
        <v>Prestación de servicios profesionales y de apoyo a la gestión, o para la ejecución de trabajos artísticos que sólo puedan encomendarse a determinadas personas naturales;</v>
      </c>
      <c r="AK73" s="68" t="str">
        <f t="shared" si="3"/>
        <v>Inversión</v>
      </c>
      <c r="AL73" s="68">
        <f t="shared" si="4"/>
        <v>45</v>
      </c>
      <c r="AM73" s="70"/>
      <c r="AN73" s="70"/>
      <c r="AO73" s="70"/>
      <c r="AP73"/>
      <c r="AQ73"/>
      <c r="AR73"/>
      <c r="AS73"/>
      <c r="AT73"/>
      <c r="AU73"/>
      <c r="AV73"/>
      <c r="AW73"/>
      <c r="AX73"/>
      <c r="AY73"/>
      <c r="AZ73"/>
      <c r="BA73"/>
      <c r="BB73"/>
      <c r="BC73"/>
      <c r="BD73"/>
      <c r="BE73"/>
      <c r="BF73"/>
      <c r="BG73"/>
      <c r="BH73"/>
      <c r="BI73"/>
      <c r="BJ73"/>
      <c r="BK73"/>
      <c r="BL73"/>
      <c r="BM73"/>
      <c r="BN73"/>
      <c r="BO73"/>
      <c r="BP73"/>
      <c r="BQ73"/>
    </row>
    <row r="74" spans="1:69" ht="27" hidden="1" customHeight="1" x14ac:dyDescent="0.25">
      <c r="A74" s="46">
        <v>61</v>
      </c>
      <c r="B74" s="47">
        <v>2019</v>
      </c>
      <c r="C74" s="48" t="s">
        <v>235</v>
      </c>
      <c r="D74" s="50" t="s">
        <v>65</v>
      </c>
      <c r="E74" s="48" t="s">
        <v>66</v>
      </c>
      <c r="F74" s="49" t="s">
        <v>67</v>
      </c>
      <c r="G74" s="50" t="s">
        <v>236</v>
      </c>
      <c r="H74" s="51" t="s">
        <v>69</v>
      </c>
      <c r="I74" s="52">
        <v>45</v>
      </c>
      <c r="J74" s="53" t="str">
        <f>IF(ISERROR(VLOOKUP(I74,[1]Eje_Pilar!$C$2:$E$47,2,FALSE))," ",VLOOKUP(I74,[1]Eje_Pilar!$C$2:$E$47,2,FALSE))</f>
        <v>Gobernanza e influencia local, regional e internacional</v>
      </c>
      <c r="K74" s="53" t="str">
        <f>IF(ISERROR(VLOOKUP(I74,[1]Eje_Pilar!$C$2:$E$47,3,FALSE))," ",VLOOKUP(I74,[1]Eje_Pilar!$C$2:$E$47,3,FALSE))</f>
        <v>Eje Transversal 4 Gobierno Legitimo, Fortalecimiento Local y Eficiencia</v>
      </c>
      <c r="L74" s="54">
        <v>1415</v>
      </c>
      <c r="M74" s="55">
        <v>79754391</v>
      </c>
      <c r="N74" s="56" t="s">
        <v>237</v>
      </c>
      <c r="O74" s="57">
        <v>66600000</v>
      </c>
      <c r="P74" s="58"/>
      <c r="Q74" s="59"/>
      <c r="R74" s="60"/>
      <c r="S74" s="57"/>
      <c r="T74" s="61">
        <f t="shared" si="0"/>
        <v>66600000</v>
      </c>
      <c r="U74" s="62">
        <v>66600000</v>
      </c>
      <c r="V74" s="63">
        <v>43496</v>
      </c>
      <c r="W74" s="63">
        <v>43497</v>
      </c>
      <c r="X74" s="63">
        <v>43769</v>
      </c>
      <c r="Y74" s="47">
        <v>270</v>
      </c>
      <c r="Z74" s="47"/>
      <c r="AA74" s="65"/>
      <c r="AB74" s="55"/>
      <c r="AC74" s="55"/>
      <c r="AD74" s="55"/>
      <c r="AE74" s="55" t="s">
        <v>71</v>
      </c>
      <c r="AF74" s="66">
        <f t="shared" si="5"/>
        <v>1</v>
      </c>
      <c r="AG74" s="67">
        <f>IF(SUMPRODUCT((A$14:A74=A74)*(B$14:B74=B74)*(C$14:C74=C74))&gt;1,0,1)</f>
        <v>1</v>
      </c>
      <c r="AH74" s="68" t="str">
        <f t="shared" si="1"/>
        <v>Contratos de prestación de servicios profesionales y de apoyo a la gestión</v>
      </c>
      <c r="AI74" s="68" t="str">
        <f t="shared" si="2"/>
        <v>Contratación directa</v>
      </c>
      <c r="AJ74" s="69" t="str">
        <f>IFERROR(VLOOKUP(F74,[1]Tipo!$C$12:$C$27,1,FALSE),"NO")</f>
        <v>Prestación de servicios profesionales y de apoyo a la gestión, o para la ejecución de trabajos artísticos que sólo puedan encomendarse a determinadas personas naturales;</v>
      </c>
      <c r="AK74" s="68" t="str">
        <f t="shared" si="3"/>
        <v>Inversión</v>
      </c>
      <c r="AL74" s="68">
        <f t="shared" si="4"/>
        <v>45</v>
      </c>
      <c r="AM74" s="70"/>
      <c r="AN74" s="70"/>
      <c r="AO74" s="70"/>
      <c r="AP74"/>
      <c r="AQ74"/>
      <c r="AR74"/>
      <c r="AS74"/>
      <c r="AT74"/>
      <c r="AU74"/>
      <c r="AV74"/>
      <c r="AW74"/>
      <c r="AX74"/>
      <c r="AY74"/>
      <c r="AZ74"/>
      <c r="BA74"/>
      <c r="BB74"/>
      <c r="BC74"/>
      <c r="BD74"/>
      <c r="BE74"/>
      <c r="BF74"/>
      <c r="BG74"/>
      <c r="BH74"/>
      <c r="BI74"/>
      <c r="BJ74"/>
      <c r="BK74"/>
      <c r="BL74"/>
      <c r="BM74"/>
      <c r="BN74"/>
      <c r="BO74"/>
      <c r="BP74"/>
      <c r="BQ74"/>
    </row>
    <row r="75" spans="1:69" ht="27" hidden="1" customHeight="1" x14ac:dyDescent="0.25">
      <c r="A75" s="46">
        <v>62</v>
      </c>
      <c r="B75" s="47">
        <v>2019</v>
      </c>
      <c r="C75" s="48" t="s">
        <v>238</v>
      </c>
      <c r="D75" s="50" t="s">
        <v>65</v>
      </c>
      <c r="E75" s="48" t="s">
        <v>66</v>
      </c>
      <c r="F75" s="49" t="s">
        <v>67</v>
      </c>
      <c r="G75" s="50" t="s">
        <v>239</v>
      </c>
      <c r="H75" s="51" t="s">
        <v>69</v>
      </c>
      <c r="I75" s="52">
        <v>45</v>
      </c>
      <c r="J75" s="53" t="str">
        <f>IF(ISERROR(VLOOKUP(I75,[1]Eje_Pilar!$C$2:$E$47,2,FALSE))," ",VLOOKUP(I75,[1]Eje_Pilar!$C$2:$E$47,2,FALSE))</f>
        <v>Gobernanza e influencia local, regional e internacional</v>
      </c>
      <c r="K75" s="53" t="str">
        <f>IF(ISERROR(VLOOKUP(I75,[1]Eje_Pilar!$C$2:$E$47,3,FALSE))," ",VLOOKUP(I75,[1]Eje_Pilar!$C$2:$E$47,3,FALSE))</f>
        <v>Eje Transversal 4 Gobierno Legitimo, Fortalecimiento Local y Eficiencia</v>
      </c>
      <c r="L75" s="54">
        <v>1415</v>
      </c>
      <c r="M75" s="55">
        <v>35355568</v>
      </c>
      <c r="N75" s="56" t="s">
        <v>240</v>
      </c>
      <c r="O75" s="57">
        <v>28350000</v>
      </c>
      <c r="P75" s="58"/>
      <c r="Q75" s="59"/>
      <c r="R75" s="60">
        <v>1</v>
      </c>
      <c r="S75" s="57">
        <v>8505000</v>
      </c>
      <c r="T75" s="61">
        <f t="shared" si="0"/>
        <v>36855000</v>
      </c>
      <c r="U75" s="62">
        <v>31500000</v>
      </c>
      <c r="V75" s="63">
        <v>43496</v>
      </c>
      <c r="W75" s="63">
        <v>43497</v>
      </c>
      <c r="X75" s="63">
        <v>43851</v>
      </c>
      <c r="Y75" s="47">
        <v>270</v>
      </c>
      <c r="Z75" s="47">
        <v>81</v>
      </c>
      <c r="AA75" s="65"/>
      <c r="AB75" s="55"/>
      <c r="AC75" s="55" t="s">
        <v>71</v>
      </c>
      <c r="AD75" s="55"/>
      <c r="AE75" s="55"/>
      <c r="AF75" s="66">
        <f t="shared" si="5"/>
        <v>0.85470085470085466</v>
      </c>
      <c r="AG75" s="67">
        <f>IF(SUMPRODUCT((A$14:A75=A75)*(B$14:B75=B75)*(C$14:C75=C75))&gt;1,0,1)</f>
        <v>1</v>
      </c>
      <c r="AH75" s="68" t="str">
        <f t="shared" si="1"/>
        <v>Contratos de prestación de servicios profesionales y de apoyo a la gestión</v>
      </c>
      <c r="AI75" s="68" t="str">
        <f t="shared" si="2"/>
        <v>Contratación directa</v>
      </c>
      <c r="AJ75" s="69" t="str">
        <f>IFERROR(VLOOKUP(F75,[1]Tipo!$C$12:$C$27,1,FALSE),"NO")</f>
        <v>Prestación de servicios profesionales y de apoyo a la gestión, o para la ejecución de trabajos artísticos que sólo puedan encomendarse a determinadas personas naturales;</v>
      </c>
      <c r="AK75" s="68" t="str">
        <f t="shared" si="3"/>
        <v>Inversión</v>
      </c>
      <c r="AL75" s="68">
        <f t="shared" si="4"/>
        <v>45</v>
      </c>
      <c r="AM75" s="70"/>
      <c r="AN75" s="70"/>
      <c r="AO75" s="70"/>
      <c r="AP75"/>
      <c r="AQ75"/>
      <c r="AR75"/>
      <c r="AS75"/>
      <c r="AT75"/>
      <c r="AU75"/>
      <c r="AV75"/>
      <c r="AW75"/>
      <c r="AX75"/>
      <c r="AY75"/>
      <c r="AZ75"/>
      <c r="BA75"/>
      <c r="BB75"/>
      <c r="BC75"/>
      <c r="BD75"/>
      <c r="BE75"/>
      <c r="BF75"/>
      <c r="BG75"/>
      <c r="BH75"/>
      <c r="BI75"/>
      <c r="BJ75"/>
      <c r="BK75"/>
      <c r="BL75"/>
      <c r="BM75"/>
      <c r="BN75"/>
      <c r="BO75"/>
      <c r="BP75"/>
      <c r="BQ75"/>
    </row>
    <row r="76" spans="1:69" ht="27" hidden="1" customHeight="1" x14ac:dyDescent="0.25">
      <c r="A76" s="46">
        <v>63</v>
      </c>
      <c r="B76" s="47">
        <v>2019</v>
      </c>
      <c r="C76" s="48" t="s">
        <v>241</v>
      </c>
      <c r="D76" s="50" t="s">
        <v>65</v>
      </c>
      <c r="E76" s="48" t="s">
        <v>66</v>
      </c>
      <c r="F76" s="49" t="s">
        <v>67</v>
      </c>
      <c r="G76" s="50" t="s">
        <v>242</v>
      </c>
      <c r="H76" s="51" t="s">
        <v>69</v>
      </c>
      <c r="I76" s="52">
        <v>45</v>
      </c>
      <c r="J76" s="53" t="str">
        <f>IF(ISERROR(VLOOKUP(I76,[1]Eje_Pilar!$C$2:$E$47,2,FALSE))," ",VLOOKUP(I76,[1]Eje_Pilar!$C$2:$E$47,2,FALSE))</f>
        <v>Gobernanza e influencia local, regional e internacional</v>
      </c>
      <c r="K76" s="53" t="str">
        <f>IF(ISERROR(VLOOKUP(I76,[1]Eje_Pilar!$C$2:$E$47,3,FALSE))," ",VLOOKUP(I76,[1]Eje_Pilar!$C$2:$E$47,3,FALSE))</f>
        <v>Eje Transversal 4 Gobierno Legitimo, Fortalecimiento Local y Eficiencia</v>
      </c>
      <c r="L76" s="54">
        <v>1415</v>
      </c>
      <c r="M76" s="55">
        <v>52457731</v>
      </c>
      <c r="N76" s="56" t="s">
        <v>243</v>
      </c>
      <c r="O76" s="57">
        <v>17883000</v>
      </c>
      <c r="P76" s="58"/>
      <c r="Q76" s="59"/>
      <c r="R76" s="60">
        <v>2</v>
      </c>
      <c r="S76" s="57">
        <v>5364900</v>
      </c>
      <c r="T76" s="61">
        <f t="shared" si="0"/>
        <v>23247900</v>
      </c>
      <c r="U76" s="62">
        <v>19870000</v>
      </c>
      <c r="V76" s="63">
        <v>43495</v>
      </c>
      <c r="W76" s="63">
        <v>43497</v>
      </c>
      <c r="X76" s="63">
        <v>43851</v>
      </c>
      <c r="Y76" s="47">
        <v>270</v>
      </c>
      <c r="Z76" s="47">
        <v>81</v>
      </c>
      <c r="AA76" s="65"/>
      <c r="AB76" s="55"/>
      <c r="AC76" s="55" t="s">
        <v>71</v>
      </c>
      <c r="AD76" s="55"/>
      <c r="AE76" s="55"/>
      <c r="AF76" s="66">
        <f t="shared" si="5"/>
        <v>0.85470085470085466</v>
      </c>
      <c r="AG76" s="67">
        <f>IF(SUMPRODUCT((A$14:A76=A76)*(B$14:B76=B76)*(C$14:C76=C76))&gt;1,0,1)</f>
        <v>1</v>
      </c>
      <c r="AH76" s="68" t="str">
        <f t="shared" si="1"/>
        <v>Contratos de prestación de servicios profesionales y de apoyo a la gestión</v>
      </c>
      <c r="AI76" s="68" t="str">
        <f t="shared" si="2"/>
        <v>Contratación directa</v>
      </c>
      <c r="AJ76" s="69" t="str">
        <f>IFERROR(VLOOKUP(F76,[1]Tipo!$C$12:$C$27,1,FALSE),"NO")</f>
        <v>Prestación de servicios profesionales y de apoyo a la gestión, o para la ejecución de trabajos artísticos que sólo puedan encomendarse a determinadas personas naturales;</v>
      </c>
      <c r="AK76" s="68" t="str">
        <f t="shared" si="3"/>
        <v>Inversión</v>
      </c>
      <c r="AL76" s="68">
        <f t="shared" si="4"/>
        <v>45</v>
      </c>
      <c r="AM76" s="70"/>
      <c r="AN76" s="70"/>
      <c r="AO76" s="70"/>
      <c r="AP76"/>
      <c r="AQ76"/>
      <c r="AR76"/>
      <c r="AS76"/>
      <c r="AT76"/>
      <c r="AU76"/>
      <c r="AV76"/>
      <c r="AW76"/>
      <c r="AX76"/>
      <c r="AY76"/>
      <c r="AZ76"/>
      <c r="BA76"/>
      <c r="BB76"/>
      <c r="BC76"/>
      <c r="BD76"/>
      <c r="BE76"/>
      <c r="BF76"/>
      <c r="BG76"/>
      <c r="BH76"/>
      <c r="BI76"/>
      <c r="BJ76"/>
      <c r="BK76"/>
      <c r="BL76"/>
      <c r="BM76"/>
      <c r="BN76"/>
      <c r="BO76"/>
      <c r="BP76"/>
      <c r="BQ76"/>
    </row>
    <row r="77" spans="1:69" ht="27" hidden="1" customHeight="1" x14ac:dyDescent="0.25">
      <c r="A77" s="46">
        <v>64</v>
      </c>
      <c r="B77" s="47">
        <v>2019</v>
      </c>
      <c r="C77" s="48" t="s">
        <v>244</v>
      </c>
      <c r="D77" s="50" t="s">
        <v>65</v>
      </c>
      <c r="E77" s="48" t="s">
        <v>66</v>
      </c>
      <c r="F77" s="49" t="s">
        <v>67</v>
      </c>
      <c r="G77" s="50" t="s">
        <v>245</v>
      </c>
      <c r="H77" s="51" t="s">
        <v>69</v>
      </c>
      <c r="I77" s="52">
        <v>45</v>
      </c>
      <c r="J77" s="53" t="str">
        <f>IF(ISERROR(VLOOKUP(I77,[1]Eje_Pilar!$C$2:$E$47,2,FALSE))," ",VLOOKUP(I77,[1]Eje_Pilar!$C$2:$E$47,2,FALSE))</f>
        <v>Gobernanza e influencia local, regional e internacional</v>
      </c>
      <c r="K77" s="53" t="str">
        <f>IF(ISERROR(VLOOKUP(I77,[1]Eje_Pilar!$C$2:$E$47,3,FALSE))," ",VLOOKUP(I77,[1]Eje_Pilar!$C$2:$E$47,3,FALSE))</f>
        <v>Eje Transversal 4 Gobierno Legitimo, Fortalecimiento Local y Eficiencia</v>
      </c>
      <c r="L77" s="54">
        <v>1415</v>
      </c>
      <c r="M77" s="55">
        <v>4639674</v>
      </c>
      <c r="N77" s="56" t="s">
        <v>246</v>
      </c>
      <c r="O77" s="57">
        <v>59850000</v>
      </c>
      <c r="P77" s="58"/>
      <c r="Q77" s="59"/>
      <c r="R77" s="60">
        <v>2</v>
      </c>
      <c r="S77" s="57">
        <v>17955000</v>
      </c>
      <c r="T77" s="61">
        <f t="shared" si="0"/>
        <v>77805000</v>
      </c>
      <c r="U77" s="62">
        <v>66500000</v>
      </c>
      <c r="V77" s="63">
        <v>43495</v>
      </c>
      <c r="W77" s="63">
        <v>43497</v>
      </c>
      <c r="X77" s="63">
        <v>43851</v>
      </c>
      <c r="Y77" s="47">
        <v>270</v>
      </c>
      <c r="Z77" s="47">
        <v>81</v>
      </c>
      <c r="AA77" s="65"/>
      <c r="AB77" s="55"/>
      <c r="AC77" s="55" t="s">
        <v>71</v>
      </c>
      <c r="AD77" s="55"/>
      <c r="AE77" s="55"/>
      <c r="AF77" s="66">
        <f t="shared" si="5"/>
        <v>0.85470085470085466</v>
      </c>
      <c r="AG77" s="67">
        <f>IF(SUMPRODUCT((A$14:A77=A77)*(B$14:B77=B77)*(C$14:C77=C77))&gt;1,0,1)</f>
        <v>1</v>
      </c>
      <c r="AH77" s="68" t="str">
        <f t="shared" si="1"/>
        <v>Contratos de prestación de servicios profesionales y de apoyo a la gestión</v>
      </c>
      <c r="AI77" s="68" t="str">
        <f t="shared" si="2"/>
        <v>Contratación directa</v>
      </c>
      <c r="AJ77" s="69" t="str">
        <f>IFERROR(VLOOKUP(F77,[1]Tipo!$C$12:$C$27,1,FALSE),"NO")</f>
        <v>Prestación de servicios profesionales y de apoyo a la gestión, o para la ejecución de trabajos artísticos que sólo puedan encomendarse a determinadas personas naturales;</v>
      </c>
      <c r="AK77" s="68" t="str">
        <f t="shared" si="3"/>
        <v>Inversión</v>
      </c>
      <c r="AL77" s="68">
        <f t="shared" si="4"/>
        <v>45</v>
      </c>
      <c r="AM77" s="70"/>
      <c r="AN77" s="70"/>
      <c r="AO77" s="70"/>
      <c r="AP77"/>
      <c r="AQ77"/>
      <c r="AR77"/>
      <c r="AS77"/>
      <c r="AT77"/>
      <c r="AU77"/>
      <c r="AV77"/>
      <c r="AW77"/>
      <c r="AX77"/>
      <c r="AY77"/>
      <c r="AZ77"/>
      <c r="BA77"/>
      <c r="BB77"/>
      <c r="BC77"/>
      <c r="BD77"/>
      <c r="BE77"/>
      <c r="BF77"/>
      <c r="BG77"/>
      <c r="BH77"/>
      <c r="BI77"/>
      <c r="BJ77"/>
      <c r="BK77"/>
      <c r="BL77"/>
      <c r="BM77"/>
      <c r="BN77"/>
      <c r="BO77"/>
      <c r="BP77"/>
      <c r="BQ77"/>
    </row>
    <row r="78" spans="1:69" ht="27" customHeight="1" x14ac:dyDescent="0.25">
      <c r="A78" s="46">
        <v>65</v>
      </c>
      <c r="B78" s="47">
        <v>2019</v>
      </c>
      <c r="C78" s="48" t="s">
        <v>247</v>
      </c>
      <c r="D78" s="50" t="s">
        <v>65</v>
      </c>
      <c r="E78" s="48" t="s">
        <v>66</v>
      </c>
      <c r="F78" s="49" t="s">
        <v>67</v>
      </c>
      <c r="G78" s="50" t="s">
        <v>248</v>
      </c>
      <c r="H78" s="51" t="s">
        <v>69</v>
      </c>
      <c r="I78" s="52">
        <v>45</v>
      </c>
      <c r="J78" s="53" t="str">
        <f>IF(ISERROR(VLOOKUP(I78,[1]Eje_Pilar!$C$2:$E$47,2,FALSE))," ",VLOOKUP(I78,[1]Eje_Pilar!$C$2:$E$47,2,FALSE))</f>
        <v>Gobernanza e influencia local, regional e internacional</v>
      </c>
      <c r="K78" s="53" t="str">
        <f>IF(ISERROR(VLOOKUP(I78,[1]Eje_Pilar!$C$2:$E$47,3,FALSE))," ",VLOOKUP(I78,[1]Eje_Pilar!$C$2:$E$47,3,FALSE))</f>
        <v>Eje Transversal 4 Gobierno Legitimo, Fortalecimiento Local y Eficiencia</v>
      </c>
      <c r="L78" s="54">
        <v>1415</v>
      </c>
      <c r="M78" s="55">
        <v>1023923791</v>
      </c>
      <c r="N78" s="56" t="s">
        <v>249</v>
      </c>
      <c r="O78" s="57">
        <v>37350000</v>
      </c>
      <c r="P78" s="58"/>
      <c r="Q78" s="59"/>
      <c r="R78" s="60"/>
      <c r="S78" s="57"/>
      <c r="T78" s="61">
        <f t="shared" ref="T78:T144" si="6">+O78+Q78+S78</f>
        <v>37350000</v>
      </c>
      <c r="U78" s="62">
        <v>37350000</v>
      </c>
      <c r="V78" s="63">
        <v>43495</v>
      </c>
      <c r="W78" s="63">
        <v>43497</v>
      </c>
      <c r="X78" s="63">
        <v>43769</v>
      </c>
      <c r="Y78" s="47">
        <v>270</v>
      </c>
      <c r="Z78" s="47"/>
      <c r="AA78" s="65"/>
      <c r="AB78" s="55"/>
      <c r="AC78" s="55"/>
      <c r="AD78" s="55"/>
      <c r="AE78" s="55" t="s">
        <v>71</v>
      </c>
      <c r="AF78" s="66">
        <f t="shared" si="5"/>
        <v>1</v>
      </c>
      <c r="AG78" s="67">
        <f>IF(SUMPRODUCT((A$14:A78=A78)*(B$14:B78=B78)*(C$14:C78=C78))&gt;1,0,1)</f>
        <v>1</v>
      </c>
      <c r="AH78" s="68" t="str">
        <f t="shared" ref="AH78:AH144" si="7">IFERROR(VLOOKUP(D78,tipo,1,FALSE),"NO")</f>
        <v>Contratos de prestación de servicios profesionales y de apoyo a la gestión</v>
      </c>
      <c r="AI78" s="68" t="str">
        <f t="shared" ref="AI78:AI144" si="8">IFERROR(VLOOKUP(E78,modal,1,FALSE),"NO")</f>
        <v>Contratación directa</v>
      </c>
      <c r="AJ78" s="69" t="str">
        <f>IFERROR(VLOOKUP(F78,[1]Tipo!$C$12:$C$27,1,FALSE),"NO")</f>
        <v>Prestación de servicios profesionales y de apoyo a la gestión, o para la ejecución de trabajos artísticos que sólo puedan encomendarse a determinadas personas naturales;</v>
      </c>
      <c r="AK78" s="68" t="str">
        <f t="shared" ref="AK78:AK144" si="9">IFERROR(VLOOKUP(H78,afectacion,1,FALSE),"NO")</f>
        <v>Inversión</v>
      </c>
      <c r="AL78" s="68">
        <f t="shared" ref="AL78:AL144" si="10">IFERROR(VLOOKUP(I78,programa,1,FALSE),"NO")</f>
        <v>45</v>
      </c>
      <c r="AM78" s="70"/>
      <c r="AN78" s="70"/>
      <c r="AO78" s="70"/>
      <c r="AP78"/>
      <c r="AQ78"/>
      <c r="AR78"/>
      <c r="AS78"/>
      <c r="AT78"/>
      <c r="AU78"/>
      <c r="AV78"/>
      <c r="AW78"/>
      <c r="AX78"/>
      <c r="AY78"/>
      <c r="AZ78"/>
      <c r="BA78"/>
      <c r="BB78"/>
      <c r="BC78"/>
      <c r="BD78"/>
      <c r="BE78"/>
      <c r="BF78"/>
      <c r="BG78"/>
      <c r="BH78"/>
      <c r="BI78"/>
      <c r="BJ78"/>
      <c r="BK78"/>
      <c r="BL78"/>
      <c r="BM78"/>
      <c r="BN78"/>
      <c r="BO78"/>
      <c r="BP78"/>
      <c r="BQ78"/>
    </row>
    <row r="79" spans="1:69" ht="27" customHeight="1" x14ac:dyDescent="0.25">
      <c r="A79" s="46">
        <v>66</v>
      </c>
      <c r="B79" s="47">
        <v>2019</v>
      </c>
      <c r="C79" s="48" t="s">
        <v>250</v>
      </c>
      <c r="D79" s="50" t="s">
        <v>65</v>
      </c>
      <c r="E79" s="48" t="s">
        <v>66</v>
      </c>
      <c r="F79" s="49" t="s">
        <v>67</v>
      </c>
      <c r="G79" s="50" t="s">
        <v>248</v>
      </c>
      <c r="H79" s="51" t="s">
        <v>69</v>
      </c>
      <c r="I79" s="52">
        <v>45</v>
      </c>
      <c r="J79" s="53" t="str">
        <f>IF(ISERROR(VLOOKUP(I79,[1]Eje_Pilar!$C$2:$E$47,2,FALSE))," ",VLOOKUP(I79,[1]Eje_Pilar!$C$2:$E$47,2,FALSE))</f>
        <v>Gobernanza e influencia local, regional e internacional</v>
      </c>
      <c r="K79" s="53" t="str">
        <f>IF(ISERROR(VLOOKUP(I79,[1]Eje_Pilar!$C$2:$E$47,3,FALSE))," ",VLOOKUP(I79,[1]Eje_Pilar!$C$2:$E$47,3,FALSE))</f>
        <v>Eje Transversal 4 Gobierno Legitimo, Fortalecimiento Local y Eficiencia</v>
      </c>
      <c r="L79" s="54">
        <v>1415</v>
      </c>
      <c r="M79" s="55">
        <v>1016055959</v>
      </c>
      <c r="N79" s="56" t="s">
        <v>251</v>
      </c>
      <c r="O79" s="57">
        <v>37350000</v>
      </c>
      <c r="P79" s="58"/>
      <c r="Q79" s="59"/>
      <c r="R79" s="60"/>
      <c r="S79" s="57"/>
      <c r="T79" s="61">
        <f t="shared" si="6"/>
        <v>37350000</v>
      </c>
      <c r="U79" s="62">
        <v>37350000</v>
      </c>
      <c r="V79" s="63">
        <v>43495</v>
      </c>
      <c r="W79" s="63">
        <v>43497</v>
      </c>
      <c r="X79" s="63">
        <v>43769</v>
      </c>
      <c r="Y79" s="47">
        <v>270</v>
      </c>
      <c r="Z79" s="47"/>
      <c r="AA79" s="65"/>
      <c r="AB79" s="55"/>
      <c r="AC79" s="55"/>
      <c r="AD79" s="55"/>
      <c r="AE79" s="55" t="s">
        <v>71</v>
      </c>
      <c r="AF79" s="66">
        <f t="shared" si="5"/>
        <v>1</v>
      </c>
      <c r="AG79" s="67">
        <f>IF(SUMPRODUCT((A$14:A79=A79)*(B$14:B79=B79)*(C$14:C79=C79))&gt;1,0,1)</f>
        <v>1</v>
      </c>
      <c r="AH79" s="68" t="str">
        <f t="shared" si="7"/>
        <v>Contratos de prestación de servicios profesionales y de apoyo a la gestión</v>
      </c>
      <c r="AI79" s="68" t="str">
        <f t="shared" si="8"/>
        <v>Contratación directa</v>
      </c>
      <c r="AJ79" s="69" t="str">
        <f>IFERROR(VLOOKUP(F79,[1]Tipo!$C$12:$C$27,1,FALSE),"NO")</f>
        <v>Prestación de servicios profesionales y de apoyo a la gestión, o para la ejecución de trabajos artísticos que sólo puedan encomendarse a determinadas personas naturales;</v>
      </c>
      <c r="AK79" s="68" t="str">
        <f t="shared" si="9"/>
        <v>Inversión</v>
      </c>
      <c r="AL79" s="68">
        <f t="shared" si="10"/>
        <v>45</v>
      </c>
      <c r="AM79" s="70"/>
      <c r="AN79" s="70"/>
      <c r="AO79" s="70"/>
      <c r="AP79"/>
      <c r="AQ79"/>
      <c r="AR79"/>
      <c r="AS79"/>
      <c r="AT79"/>
      <c r="AU79"/>
      <c r="AV79"/>
      <c r="AW79"/>
      <c r="AX79"/>
      <c r="AY79"/>
      <c r="AZ79"/>
      <c r="BA79"/>
      <c r="BB79"/>
      <c r="BC79"/>
      <c r="BD79"/>
      <c r="BE79"/>
      <c r="BF79"/>
      <c r="BG79"/>
      <c r="BH79"/>
      <c r="BI79"/>
      <c r="BJ79"/>
      <c r="BK79"/>
      <c r="BL79"/>
      <c r="BM79"/>
      <c r="BN79"/>
      <c r="BO79"/>
      <c r="BP79"/>
      <c r="BQ79"/>
    </row>
    <row r="80" spans="1:69" ht="27" customHeight="1" x14ac:dyDescent="0.25">
      <c r="A80" s="46">
        <v>67</v>
      </c>
      <c r="B80" s="47">
        <v>2019</v>
      </c>
      <c r="C80" s="48" t="s">
        <v>252</v>
      </c>
      <c r="D80" s="50" t="s">
        <v>65</v>
      </c>
      <c r="E80" s="48" t="s">
        <v>66</v>
      </c>
      <c r="F80" s="49" t="s">
        <v>67</v>
      </c>
      <c r="G80" s="50" t="s">
        <v>248</v>
      </c>
      <c r="H80" s="51" t="s">
        <v>69</v>
      </c>
      <c r="I80" s="52">
        <v>45</v>
      </c>
      <c r="J80" s="53" t="str">
        <f>IF(ISERROR(VLOOKUP(I80,[1]Eje_Pilar!$C$2:$E$47,2,FALSE))," ",VLOOKUP(I80,[1]Eje_Pilar!$C$2:$E$47,2,FALSE))</f>
        <v>Gobernanza e influencia local, regional e internacional</v>
      </c>
      <c r="K80" s="53" t="str">
        <f>IF(ISERROR(VLOOKUP(I80,[1]Eje_Pilar!$C$2:$E$47,3,FALSE))," ",VLOOKUP(I80,[1]Eje_Pilar!$C$2:$E$47,3,FALSE))</f>
        <v>Eje Transversal 4 Gobierno Legitimo, Fortalecimiento Local y Eficiencia</v>
      </c>
      <c r="L80" s="54">
        <v>1415</v>
      </c>
      <c r="M80" s="55">
        <v>13275913</v>
      </c>
      <c r="N80" s="56" t="s">
        <v>253</v>
      </c>
      <c r="O80" s="57">
        <v>37350000</v>
      </c>
      <c r="P80" s="58"/>
      <c r="Q80" s="59"/>
      <c r="R80" s="60"/>
      <c r="S80" s="57"/>
      <c r="T80" s="61">
        <f t="shared" si="6"/>
        <v>37350000</v>
      </c>
      <c r="U80" s="62">
        <v>37350000</v>
      </c>
      <c r="V80" s="63">
        <v>43495</v>
      </c>
      <c r="W80" s="63">
        <v>43497</v>
      </c>
      <c r="X80" s="63">
        <v>43769</v>
      </c>
      <c r="Y80" s="47">
        <v>270</v>
      </c>
      <c r="Z80" s="47"/>
      <c r="AA80" s="65"/>
      <c r="AB80" s="55"/>
      <c r="AC80" s="55"/>
      <c r="AD80" s="55"/>
      <c r="AE80" s="55" t="s">
        <v>71</v>
      </c>
      <c r="AF80" s="66">
        <f t="shared" ref="AF80:AF143" si="11">IF(ISERROR(U80/T80),"-",(U80/T80))</f>
        <v>1</v>
      </c>
      <c r="AG80" s="67">
        <f>IF(SUMPRODUCT((A$14:A80=A80)*(B$14:B80=B80)*(C$14:C80=C80))&gt;1,0,1)</f>
        <v>1</v>
      </c>
      <c r="AH80" s="68" t="str">
        <f t="shared" si="7"/>
        <v>Contratos de prestación de servicios profesionales y de apoyo a la gestión</v>
      </c>
      <c r="AI80" s="68" t="str">
        <f t="shared" si="8"/>
        <v>Contratación directa</v>
      </c>
      <c r="AJ80" s="69" t="str">
        <f>IFERROR(VLOOKUP(F80,[1]Tipo!$C$12:$C$27,1,FALSE),"NO")</f>
        <v>Prestación de servicios profesionales y de apoyo a la gestión, o para la ejecución de trabajos artísticos que sólo puedan encomendarse a determinadas personas naturales;</v>
      </c>
      <c r="AK80" s="68" t="str">
        <f t="shared" si="9"/>
        <v>Inversión</v>
      </c>
      <c r="AL80" s="68">
        <f t="shared" si="10"/>
        <v>45</v>
      </c>
      <c r="AM80" s="70"/>
      <c r="AN80" s="70"/>
      <c r="AO80" s="70"/>
      <c r="AP80"/>
      <c r="AQ80"/>
      <c r="AR80"/>
      <c r="AS80"/>
      <c r="AT80"/>
      <c r="AU80"/>
      <c r="AV80"/>
      <c r="AW80"/>
      <c r="AX80"/>
      <c r="AY80"/>
      <c r="AZ80"/>
      <c r="BA80"/>
      <c r="BB80"/>
      <c r="BC80"/>
      <c r="BD80"/>
      <c r="BE80"/>
      <c r="BF80"/>
      <c r="BG80"/>
      <c r="BH80"/>
      <c r="BI80"/>
      <c r="BJ80"/>
      <c r="BK80"/>
      <c r="BL80"/>
      <c r="BM80"/>
      <c r="BN80"/>
      <c r="BO80"/>
      <c r="BP80"/>
      <c r="BQ80"/>
    </row>
    <row r="81" spans="1:69" ht="27" customHeight="1" x14ac:dyDescent="0.25">
      <c r="A81" s="46">
        <v>68</v>
      </c>
      <c r="B81" s="47">
        <v>2019</v>
      </c>
      <c r="C81" s="48" t="s">
        <v>254</v>
      </c>
      <c r="D81" s="50" t="s">
        <v>65</v>
      </c>
      <c r="E81" s="48" t="s">
        <v>66</v>
      </c>
      <c r="F81" s="49" t="s">
        <v>67</v>
      </c>
      <c r="G81" s="50" t="s">
        <v>255</v>
      </c>
      <c r="H81" s="51" t="s">
        <v>69</v>
      </c>
      <c r="I81" s="52">
        <v>45</v>
      </c>
      <c r="J81" s="53" t="str">
        <f>IF(ISERROR(VLOOKUP(I81,[1]Eje_Pilar!$C$2:$E$47,2,FALSE))," ",VLOOKUP(I81,[1]Eje_Pilar!$C$2:$E$47,2,FALSE))</f>
        <v>Gobernanza e influencia local, regional e internacional</v>
      </c>
      <c r="K81" s="53" t="str">
        <f>IF(ISERROR(VLOOKUP(I81,[1]Eje_Pilar!$C$2:$E$47,3,FALSE))," ",VLOOKUP(I81,[1]Eje_Pilar!$C$2:$E$47,3,FALSE))</f>
        <v>Eje Transversal 4 Gobierno Legitimo, Fortalecimiento Local y Eficiencia</v>
      </c>
      <c r="L81" s="54">
        <v>1415</v>
      </c>
      <c r="M81" s="55">
        <v>1023003795</v>
      </c>
      <c r="N81" s="56" t="s">
        <v>256</v>
      </c>
      <c r="O81" s="57">
        <v>37269000</v>
      </c>
      <c r="P81" s="58"/>
      <c r="Q81" s="59"/>
      <c r="R81" s="60"/>
      <c r="S81" s="57"/>
      <c r="T81" s="61">
        <f t="shared" si="6"/>
        <v>37269000</v>
      </c>
      <c r="U81" s="62">
        <v>37269000</v>
      </c>
      <c r="V81" s="63">
        <v>43496</v>
      </c>
      <c r="W81" s="63">
        <v>43497</v>
      </c>
      <c r="X81" s="63">
        <v>43769</v>
      </c>
      <c r="Y81" s="47">
        <v>270</v>
      </c>
      <c r="Z81" s="47"/>
      <c r="AA81" s="65"/>
      <c r="AB81" s="55"/>
      <c r="AC81" s="55"/>
      <c r="AD81" s="55"/>
      <c r="AE81" s="55" t="s">
        <v>71</v>
      </c>
      <c r="AF81" s="66">
        <f t="shared" si="11"/>
        <v>1</v>
      </c>
      <c r="AG81" s="67">
        <f>IF(SUMPRODUCT((A$14:A81=A81)*(B$14:B81=B81)*(C$14:C81=C81))&gt;1,0,1)</f>
        <v>1</v>
      </c>
      <c r="AH81" s="68" t="str">
        <f t="shared" si="7"/>
        <v>Contratos de prestación de servicios profesionales y de apoyo a la gestión</v>
      </c>
      <c r="AI81" s="68" t="str">
        <f t="shared" si="8"/>
        <v>Contratación directa</v>
      </c>
      <c r="AJ81" s="69" t="str">
        <f>IFERROR(VLOOKUP(F81,[1]Tipo!$C$12:$C$27,1,FALSE),"NO")</f>
        <v>Prestación de servicios profesionales y de apoyo a la gestión, o para la ejecución de trabajos artísticos que sólo puedan encomendarse a determinadas personas naturales;</v>
      </c>
      <c r="AK81" s="68" t="str">
        <f t="shared" si="9"/>
        <v>Inversión</v>
      </c>
      <c r="AL81" s="68">
        <f t="shared" si="10"/>
        <v>45</v>
      </c>
      <c r="AM81" s="70"/>
      <c r="AN81" s="70"/>
      <c r="AO81" s="70"/>
      <c r="AP81"/>
      <c r="AQ81"/>
      <c r="AR81"/>
      <c r="AS81"/>
      <c r="AT81"/>
      <c r="AU81"/>
      <c r="AV81"/>
      <c r="AW81"/>
      <c r="AX81"/>
      <c r="AY81"/>
      <c r="AZ81"/>
      <c r="BA81"/>
      <c r="BB81"/>
      <c r="BC81"/>
      <c r="BD81"/>
      <c r="BE81"/>
      <c r="BF81"/>
      <c r="BG81"/>
      <c r="BH81"/>
      <c r="BI81"/>
      <c r="BJ81"/>
      <c r="BK81"/>
      <c r="BL81"/>
      <c r="BM81"/>
      <c r="BN81"/>
      <c r="BO81"/>
      <c r="BP81"/>
      <c r="BQ81"/>
    </row>
    <row r="82" spans="1:69" ht="27" customHeight="1" x14ac:dyDescent="0.25">
      <c r="A82" s="46">
        <v>69</v>
      </c>
      <c r="B82" s="47">
        <v>2019</v>
      </c>
      <c r="C82" s="48" t="s">
        <v>257</v>
      </c>
      <c r="D82" s="50" t="s">
        <v>65</v>
      </c>
      <c r="E82" s="48" t="s">
        <v>66</v>
      </c>
      <c r="F82" s="49" t="s">
        <v>67</v>
      </c>
      <c r="G82" s="50" t="s">
        <v>258</v>
      </c>
      <c r="H82" s="51" t="s">
        <v>69</v>
      </c>
      <c r="I82" s="52">
        <v>45</v>
      </c>
      <c r="J82" s="53" t="str">
        <f>IF(ISERROR(VLOOKUP(I82,[1]Eje_Pilar!$C$2:$E$47,2,FALSE))," ",VLOOKUP(I82,[1]Eje_Pilar!$C$2:$E$47,2,FALSE))</f>
        <v>Gobernanza e influencia local, regional e internacional</v>
      </c>
      <c r="K82" s="53" t="str">
        <f>IF(ISERROR(VLOOKUP(I82,[1]Eje_Pilar!$C$2:$E$47,3,FALSE))," ",VLOOKUP(I82,[1]Eje_Pilar!$C$2:$E$47,3,FALSE))</f>
        <v>Eje Transversal 4 Gobierno Legitimo, Fortalecimiento Local y Eficiencia</v>
      </c>
      <c r="L82" s="54">
        <v>1415</v>
      </c>
      <c r="M82" s="55">
        <v>5401619</v>
      </c>
      <c r="N82" s="56" t="s">
        <v>259</v>
      </c>
      <c r="O82" s="57">
        <v>41850000</v>
      </c>
      <c r="P82" s="58"/>
      <c r="Q82" s="59"/>
      <c r="R82" s="60">
        <v>2</v>
      </c>
      <c r="S82" s="57">
        <v>12710000</v>
      </c>
      <c r="T82" s="61">
        <f t="shared" si="6"/>
        <v>54560000</v>
      </c>
      <c r="U82" s="62">
        <v>46500000</v>
      </c>
      <c r="V82" s="63">
        <v>43496</v>
      </c>
      <c r="W82" s="63">
        <v>43496</v>
      </c>
      <c r="X82" s="63">
        <v>43851</v>
      </c>
      <c r="Y82" s="47">
        <v>270</v>
      </c>
      <c r="Z82" s="47">
        <v>81</v>
      </c>
      <c r="AA82" s="65"/>
      <c r="AB82" s="55"/>
      <c r="AC82" s="55" t="s">
        <v>71</v>
      </c>
      <c r="AD82" s="55"/>
      <c r="AE82" s="55"/>
      <c r="AF82" s="66">
        <f t="shared" si="11"/>
        <v>0.85227272727272729</v>
      </c>
      <c r="AG82" s="67">
        <f>IF(SUMPRODUCT((A$14:A82=A82)*(B$14:B82=B82)*(C$14:C82=C82))&gt;1,0,1)</f>
        <v>1</v>
      </c>
      <c r="AH82" s="68" t="str">
        <f t="shared" si="7"/>
        <v>Contratos de prestación de servicios profesionales y de apoyo a la gestión</v>
      </c>
      <c r="AI82" s="68" t="str">
        <f t="shared" si="8"/>
        <v>Contratación directa</v>
      </c>
      <c r="AJ82" s="69" t="str">
        <f>IFERROR(VLOOKUP(F82,[1]Tipo!$C$12:$C$27,1,FALSE),"NO")</f>
        <v>Prestación de servicios profesionales y de apoyo a la gestión, o para la ejecución de trabajos artísticos que sólo puedan encomendarse a determinadas personas naturales;</v>
      </c>
      <c r="AK82" s="68" t="str">
        <f t="shared" si="9"/>
        <v>Inversión</v>
      </c>
      <c r="AL82" s="68">
        <f t="shared" si="10"/>
        <v>45</v>
      </c>
      <c r="AM82" s="70"/>
      <c r="AN82" s="70"/>
      <c r="AO82" s="70"/>
      <c r="AP82"/>
      <c r="AQ82"/>
      <c r="AR82"/>
      <c r="AS82"/>
      <c r="AT82"/>
      <c r="AU82"/>
      <c r="AV82"/>
      <c r="AW82"/>
      <c r="AX82"/>
      <c r="AY82"/>
      <c r="AZ82"/>
      <c r="BA82"/>
      <c r="BB82"/>
      <c r="BC82"/>
      <c r="BD82"/>
      <c r="BE82"/>
      <c r="BF82"/>
      <c r="BG82"/>
      <c r="BH82"/>
      <c r="BI82"/>
      <c r="BJ82"/>
      <c r="BK82"/>
      <c r="BL82"/>
      <c r="BM82"/>
      <c r="BN82"/>
      <c r="BO82"/>
      <c r="BP82"/>
      <c r="BQ82"/>
    </row>
    <row r="83" spans="1:69" ht="27" customHeight="1" x14ac:dyDescent="0.25">
      <c r="A83" s="46">
        <v>70</v>
      </c>
      <c r="B83" s="47">
        <v>2019</v>
      </c>
      <c r="C83" s="48" t="s">
        <v>260</v>
      </c>
      <c r="D83" s="50" t="s">
        <v>65</v>
      </c>
      <c r="E83" s="48" t="s">
        <v>66</v>
      </c>
      <c r="F83" s="49" t="s">
        <v>67</v>
      </c>
      <c r="G83" s="50" t="s">
        <v>261</v>
      </c>
      <c r="H83" s="51" t="s">
        <v>69</v>
      </c>
      <c r="I83" s="52">
        <v>45</v>
      </c>
      <c r="J83" s="53" t="str">
        <f>IF(ISERROR(VLOOKUP(I83,[1]Eje_Pilar!$C$2:$E$47,2,FALSE))," ",VLOOKUP(I83,[1]Eje_Pilar!$C$2:$E$47,2,FALSE))</f>
        <v>Gobernanza e influencia local, regional e internacional</v>
      </c>
      <c r="K83" s="53" t="str">
        <f>IF(ISERROR(VLOOKUP(I83,[1]Eje_Pilar!$C$2:$E$47,3,FALSE))," ",VLOOKUP(I83,[1]Eje_Pilar!$C$2:$E$47,3,FALSE))</f>
        <v>Eje Transversal 4 Gobierno Legitimo, Fortalecimiento Local y Eficiencia</v>
      </c>
      <c r="L83" s="54">
        <v>1415</v>
      </c>
      <c r="M83" s="55">
        <v>1022360342</v>
      </c>
      <c r="N83" s="56" t="s">
        <v>262</v>
      </c>
      <c r="O83" s="57">
        <v>63351000</v>
      </c>
      <c r="P83" s="58"/>
      <c r="Q83" s="59"/>
      <c r="R83" s="60">
        <v>2</v>
      </c>
      <c r="S83" s="57">
        <v>19005300</v>
      </c>
      <c r="T83" s="61">
        <f t="shared" si="6"/>
        <v>82356300</v>
      </c>
      <c r="U83" s="62">
        <v>70390000</v>
      </c>
      <c r="V83" s="63">
        <v>43496</v>
      </c>
      <c r="W83" s="63">
        <v>43497</v>
      </c>
      <c r="X83" s="63">
        <v>43851</v>
      </c>
      <c r="Y83" s="47">
        <v>270</v>
      </c>
      <c r="Z83" s="47">
        <v>81</v>
      </c>
      <c r="AA83" s="65"/>
      <c r="AB83" s="55"/>
      <c r="AC83" s="55" t="s">
        <v>71</v>
      </c>
      <c r="AD83" s="55"/>
      <c r="AE83" s="55"/>
      <c r="AF83" s="66">
        <f t="shared" si="11"/>
        <v>0.85470085470085466</v>
      </c>
      <c r="AG83" s="67">
        <f>IF(SUMPRODUCT((A$14:A83=A83)*(B$14:B83=B83)*(C$14:C83=C83))&gt;1,0,1)</f>
        <v>1</v>
      </c>
      <c r="AH83" s="68" t="str">
        <f t="shared" si="7"/>
        <v>Contratos de prestación de servicios profesionales y de apoyo a la gestión</v>
      </c>
      <c r="AI83" s="68" t="str">
        <f t="shared" si="8"/>
        <v>Contratación directa</v>
      </c>
      <c r="AJ83" s="69" t="str">
        <f>IFERROR(VLOOKUP(F83,[1]Tipo!$C$12:$C$27,1,FALSE),"NO")</f>
        <v>Prestación de servicios profesionales y de apoyo a la gestión, o para la ejecución de trabajos artísticos que sólo puedan encomendarse a determinadas personas naturales;</v>
      </c>
      <c r="AK83" s="68" t="str">
        <f t="shared" si="9"/>
        <v>Inversión</v>
      </c>
      <c r="AL83" s="68">
        <f t="shared" si="10"/>
        <v>45</v>
      </c>
      <c r="AM83" s="70"/>
      <c r="AN83" s="70"/>
      <c r="AO83" s="70"/>
      <c r="AP83"/>
      <c r="AQ83"/>
      <c r="AR83"/>
      <c r="AS83"/>
      <c r="AT83"/>
      <c r="AU83"/>
      <c r="AV83"/>
      <c r="AW83"/>
      <c r="AX83"/>
      <c r="AY83"/>
      <c r="AZ83"/>
      <c r="BA83"/>
      <c r="BB83"/>
      <c r="BC83"/>
      <c r="BD83"/>
      <c r="BE83"/>
      <c r="BF83"/>
      <c r="BG83"/>
      <c r="BH83"/>
      <c r="BI83"/>
      <c r="BJ83"/>
      <c r="BK83"/>
      <c r="BL83"/>
      <c r="BM83"/>
      <c r="BN83"/>
      <c r="BO83"/>
      <c r="BP83"/>
      <c r="BQ83"/>
    </row>
    <row r="84" spans="1:69" ht="27" customHeight="1" x14ac:dyDescent="0.25">
      <c r="A84" s="46">
        <v>71</v>
      </c>
      <c r="B84" s="47">
        <v>2019</v>
      </c>
      <c r="C84" s="48" t="s">
        <v>263</v>
      </c>
      <c r="D84" s="50" t="s">
        <v>65</v>
      </c>
      <c r="E84" s="48" t="s">
        <v>66</v>
      </c>
      <c r="F84" s="49" t="s">
        <v>67</v>
      </c>
      <c r="G84" s="50" t="s">
        <v>264</v>
      </c>
      <c r="H84" s="51" t="s">
        <v>69</v>
      </c>
      <c r="I84" s="52">
        <v>45</v>
      </c>
      <c r="J84" s="53" t="str">
        <f>IF(ISERROR(VLOOKUP(I84,[1]Eje_Pilar!$C$2:$E$47,2,FALSE))," ",VLOOKUP(I84,[1]Eje_Pilar!$C$2:$E$47,2,FALSE))</f>
        <v>Gobernanza e influencia local, regional e internacional</v>
      </c>
      <c r="K84" s="53" t="str">
        <f>IF(ISERROR(VLOOKUP(I84,[1]Eje_Pilar!$C$2:$E$47,3,FALSE))," ",VLOOKUP(I84,[1]Eje_Pilar!$C$2:$E$47,3,FALSE))</f>
        <v>Eje Transversal 4 Gobierno Legitimo, Fortalecimiento Local y Eficiencia</v>
      </c>
      <c r="L84" s="54">
        <v>1415</v>
      </c>
      <c r="M84" s="55">
        <v>80100501</v>
      </c>
      <c r="N84" s="56" t="s">
        <v>265</v>
      </c>
      <c r="O84" s="57">
        <v>41850000</v>
      </c>
      <c r="P84" s="58"/>
      <c r="Q84" s="59"/>
      <c r="R84" s="60"/>
      <c r="S84" s="57"/>
      <c r="T84" s="61">
        <f t="shared" si="6"/>
        <v>41850000</v>
      </c>
      <c r="U84" s="62">
        <v>41850000</v>
      </c>
      <c r="V84" s="63">
        <v>43495</v>
      </c>
      <c r="W84" s="63">
        <v>43497</v>
      </c>
      <c r="X84" s="63">
        <v>43769</v>
      </c>
      <c r="Y84" s="47">
        <v>270</v>
      </c>
      <c r="Z84" s="47"/>
      <c r="AA84" s="65"/>
      <c r="AB84" s="55"/>
      <c r="AC84" s="55"/>
      <c r="AD84" s="55"/>
      <c r="AE84" s="55" t="s">
        <v>71</v>
      </c>
      <c r="AF84" s="66">
        <f t="shared" si="11"/>
        <v>1</v>
      </c>
      <c r="AG84" s="67">
        <f>IF(SUMPRODUCT((A$14:A84=A84)*(B$14:B84=B84)*(C$14:C84=C84))&gt;1,0,1)</f>
        <v>1</v>
      </c>
      <c r="AH84" s="68" t="str">
        <f t="shared" si="7"/>
        <v>Contratos de prestación de servicios profesionales y de apoyo a la gestión</v>
      </c>
      <c r="AI84" s="68" t="str">
        <f t="shared" si="8"/>
        <v>Contratación directa</v>
      </c>
      <c r="AJ84" s="69" t="str">
        <f>IFERROR(VLOOKUP(F84,[1]Tipo!$C$12:$C$27,1,FALSE),"NO")</f>
        <v>Prestación de servicios profesionales y de apoyo a la gestión, o para la ejecución de trabajos artísticos que sólo puedan encomendarse a determinadas personas naturales;</v>
      </c>
      <c r="AK84" s="68" t="str">
        <f t="shared" si="9"/>
        <v>Inversión</v>
      </c>
      <c r="AL84" s="68">
        <f t="shared" si="10"/>
        <v>45</v>
      </c>
      <c r="AM84" s="70"/>
      <c r="AN84" s="70"/>
      <c r="AO84" s="70"/>
      <c r="AP84"/>
      <c r="AQ84"/>
      <c r="AR84"/>
      <c r="AS84"/>
      <c r="AT84"/>
      <c r="AU84"/>
      <c r="AV84"/>
      <c r="AW84"/>
      <c r="AX84"/>
      <c r="AY84"/>
      <c r="AZ84"/>
      <c r="BA84"/>
      <c r="BB84"/>
      <c r="BC84"/>
      <c r="BD84"/>
      <c r="BE84"/>
      <c r="BF84"/>
      <c r="BG84"/>
      <c r="BH84"/>
      <c r="BI84"/>
      <c r="BJ84"/>
      <c r="BK84"/>
      <c r="BL84"/>
      <c r="BM84"/>
      <c r="BN84"/>
      <c r="BO84"/>
      <c r="BP84"/>
      <c r="BQ84"/>
    </row>
    <row r="85" spans="1:69" ht="27" customHeight="1" x14ac:dyDescent="0.25">
      <c r="A85" s="46">
        <v>72</v>
      </c>
      <c r="B85" s="47">
        <v>2019</v>
      </c>
      <c r="C85" s="48" t="s">
        <v>266</v>
      </c>
      <c r="D85" s="50" t="s">
        <v>65</v>
      </c>
      <c r="E85" s="48" t="s">
        <v>66</v>
      </c>
      <c r="F85" s="49" t="s">
        <v>67</v>
      </c>
      <c r="G85" s="50" t="s">
        <v>267</v>
      </c>
      <c r="H85" s="51" t="s">
        <v>69</v>
      </c>
      <c r="I85" s="52">
        <v>45</v>
      </c>
      <c r="J85" s="53" t="str">
        <f>IF(ISERROR(VLOOKUP(I85,[1]Eje_Pilar!$C$2:$E$47,2,FALSE))," ",VLOOKUP(I85,[1]Eje_Pilar!$C$2:$E$47,2,FALSE))</f>
        <v>Gobernanza e influencia local, regional e internacional</v>
      </c>
      <c r="K85" s="53" t="str">
        <f>IF(ISERROR(VLOOKUP(I85,[1]Eje_Pilar!$C$2:$E$47,3,FALSE))," ",VLOOKUP(I85,[1]Eje_Pilar!$C$2:$E$47,3,FALSE))</f>
        <v>Eje Transversal 4 Gobierno Legitimo, Fortalecimiento Local y Eficiencia</v>
      </c>
      <c r="L85" s="54">
        <v>1415</v>
      </c>
      <c r="M85" s="55">
        <v>1022982221</v>
      </c>
      <c r="N85" s="56" t="s">
        <v>268</v>
      </c>
      <c r="O85" s="57">
        <v>40995000</v>
      </c>
      <c r="P85" s="58"/>
      <c r="Q85" s="59"/>
      <c r="R85" s="60"/>
      <c r="S85" s="57"/>
      <c r="T85" s="61">
        <f t="shared" si="6"/>
        <v>40995000</v>
      </c>
      <c r="U85" s="62">
        <v>40995000</v>
      </c>
      <c r="V85" s="63">
        <v>43496</v>
      </c>
      <c r="W85" s="63">
        <v>43497</v>
      </c>
      <c r="X85" s="63">
        <v>43769</v>
      </c>
      <c r="Y85" s="47">
        <v>270</v>
      </c>
      <c r="Z85" s="47"/>
      <c r="AA85" s="65"/>
      <c r="AB85" s="55"/>
      <c r="AC85" s="55"/>
      <c r="AD85" s="55"/>
      <c r="AE85" s="55" t="s">
        <v>71</v>
      </c>
      <c r="AF85" s="66">
        <f t="shared" si="11"/>
        <v>1</v>
      </c>
      <c r="AG85" s="67">
        <f>IF(SUMPRODUCT((A$14:A85=A85)*(B$14:B85=B85)*(C$14:C85=C85))&gt;1,0,1)</f>
        <v>1</v>
      </c>
      <c r="AH85" s="68" t="str">
        <f t="shared" si="7"/>
        <v>Contratos de prestación de servicios profesionales y de apoyo a la gestión</v>
      </c>
      <c r="AI85" s="68" t="str">
        <f t="shared" si="8"/>
        <v>Contratación directa</v>
      </c>
      <c r="AJ85" s="69" t="str">
        <f>IFERROR(VLOOKUP(F85,[1]Tipo!$C$12:$C$27,1,FALSE),"NO")</f>
        <v>Prestación de servicios profesionales y de apoyo a la gestión, o para la ejecución de trabajos artísticos que sólo puedan encomendarse a determinadas personas naturales;</v>
      </c>
      <c r="AK85" s="68" t="str">
        <f t="shared" si="9"/>
        <v>Inversión</v>
      </c>
      <c r="AL85" s="68">
        <f t="shared" si="10"/>
        <v>45</v>
      </c>
      <c r="AM85" s="70"/>
      <c r="AN85" s="70"/>
      <c r="AO85" s="70"/>
      <c r="AP85"/>
      <c r="AQ85"/>
      <c r="AR85"/>
      <c r="AS85"/>
      <c r="AT85"/>
      <c r="AU85"/>
      <c r="AV85"/>
      <c r="AW85"/>
      <c r="AX85"/>
      <c r="AY85"/>
      <c r="AZ85"/>
      <c r="BA85"/>
      <c r="BB85"/>
      <c r="BC85"/>
      <c r="BD85"/>
      <c r="BE85"/>
      <c r="BF85"/>
      <c r="BG85"/>
      <c r="BH85"/>
      <c r="BI85"/>
      <c r="BJ85"/>
      <c r="BK85"/>
      <c r="BL85"/>
      <c r="BM85"/>
      <c r="BN85"/>
      <c r="BO85"/>
      <c r="BP85"/>
      <c r="BQ85"/>
    </row>
    <row r="86" spans="1:69" ht="27" customHeight="1" x14ac:dyDescent="0.25">
      <c r="A86" s="46">
        <v>73</v>
      </c>
      <c r="B86" s="47">
        <v>2019</v>
      </c>
      <c r="C86" s="48" t="s">
        <v>269</v>
      </c>
      <c r="D86" s="50" t="s">
        <v>65</v>
      </c>
      <c r="E86" s="48" t="s">
        <v>66</v>
      </c>
      <c r="F86" s="49" t="s">
        <v>67</v>
      </c>
      <c r="G86" s="50" t="s">
        <v>270</v>
      </c>
      <c r="H86" s="51" t="s">
        <v>69</v>
      </c>
      <c r="I86" s="52">
        <v>41</v>
      </c>
      <c r="J86" s="53" t="str">
        <f>IF(ISERROR(VLOOKUP(I86,[1]Eje_Pilar!$C$2:$E$47,2,FALSE))," ",VLOOKUP(I86,[1]Eje_Pilar!$C$2:$E$47,2,FALSE))</f>
        <v>Desarrollo rural sostenible</v>
      </c>
      <c r="K86" s="53" t="str">
        <f>IF(ISERROR(VLOOKUP(I86,[1]Eje_Pilar!$C$2:$E$47,3,FALSE))," ",VLOOKUP(I86,[1]Eje_Pilar!$C$2:$E$47,3,FALSE))</f>
        <v>Eje Transversal 3 Sostenibilidad Ambiental basada en la eficiencia energética</v>
      </c>
      <c r="L86" s="54">
        <v>1414</v>
      </c>
      <c r="M86" s="55">
        <v>79818461</v>
      </c>
      <c r="N86" s="56" t="s">
        <v>271</v>
      </c>
      <c r="O86" s="57">
        <v>43146000</v>
      </c>
      <c r="P86" s="58"/>
      <c r="Q86" s="59"/>
      <c r="R86" s="60"/>
      <c r="S86" s="57"/>
      <c r="T86" s="61">
        <f t="shared" si="6"/>
        <v>43146000</v>
      </c>
      <c r="U86" s="62">
        <v>38352000</v>
      </c>
      <c r="V86" s="63">
        <v>43496</v>
      </c>
      <c r="W86" s="63">
        <v>43497</v>
      </c>
      <c r="X86" s="63">
        <v>43769</v>
      </c>
      <c r="Y86" s="47">
        <v>270</v>
      </c>
      <c r="Z86" s="47"/>
      <c r="AA86" s="65"/>
      <c r="AB86" s="55"/>
      <c r="AC86" s="55"/>
      <c r="AD86" s="55"/>
      <c r="AE86" s="55" t="s">
        <v>71</v>
      </c>
      <c r="AF86" s="66">
        <f t="shared" si="11"/>
        <v>0.88888888888888884</v>
      </c>
      <c r="AG86" s="67">
        <f>IF(SUMPRODUCT((A$14:A86=A86)*(B$14:B86=B86)*(C$14:C86=C86))&gt;1,0,1)</f>
        <v>1</v>
      </c>
      <c r="AH86" s="68" t="str">
        <f t="shared" si="7"/>
        <v>Contratos de prestación de servicios profesionales y de apoyo a la gestión</v>
      </c>
      <c r="AI86" s="68" t="str">
        <f t="shared" si="8"/>
        <v>Contratación directa</v>
      </c>
      <c r="AJ86" s="69" t="str">
        <f>IFERROR(VLOOKUP(F86,[1]Tipo!$C$12:$C$27,1,FALSE),"NO")</f>
        <v>Prestación de servicios profesionales y de apoyo a la gestión, o para la ejecución de trabajos artísticos que sólo puedan encomendarse a determinadas personas naturales;</v>
      </c>
      <c r="AK86" s="68" t="str">
        <f t="shared" si="9"/>
        <v>Inversión</v>
      </c>
      <c r="AL86" s="68">
        <f t="shared" si="10"/>
        <v>41</v>
      </c>
      <c r="AM86" s="70"/>
      <c r="AN86" s="70"/>
      <c r="AO86" s="70"/>
      <c r="AP86"/>
      <c r="AQ86"/>
      <c r="AR86"/>
      <c r="AS86"/>
      <c r="AT86"/>
      <c r="AU86"/>
      <c r="AV86"/>
      <c r="AW86"/>
      <c r="AX86"/>
      <c r="AY86"/>
      <c r="AZ86"/>
      <c r="BA86"/>
      <c r="BB86"/>
      <c r="BC86"/>
      <c r="BD86"/>
      <c r="BE86"/>
      <c r="BF86"/>
      <c r="BG86"/>
      <c r="BH86"/>
      <c r="BI86"/>
      <c r="BJ86"/>
      <c r="BK86"/>
      <c r="BL86"/>
      <c r="BM86"/>
      <c r="BN86"/>
      <c r="BO86"/>
      <c r="BP86"/>
      <c r="BQ86"/>
    </row>
    <row r="87" spans="1:69" ht="27" customHeight="1" x14ac:dyDescent="0.25">
      <c r="A87" s="46">
        <v>74</v>
      </c>
      <c r="B87" s="47">
        <v>2019</v>
      </c>
      <c r="C87" s="48" t="s">
        <v>272</v>
      </c>
      <c r="D87" s="50" t="s">
        <v>65</v>
      </c>
      <c r="E87" s="48" t="s">
        <v>66</v>
      </c>
      <c r="F87" s="49" t="s">
        <v>67</v>
      </c>
      <c r="G87" s="50" t="s">
        <v>273</v>
      </c>
      <c r="H87" s="51" t="s">
        <v>69</v>
      </c>
      <c r="I87" s="52">
        <v>41</v>
      </c>
      <c r="J87" s="53" t="str">
        <f>IF(ISERROR(VLOOKUP(I87,[1]Eje_Pilar!$C$2:$E$47,2,FALSE))," ",VLOOKUP(I87,[1]Eje_Pilar!$C$2:$E$47,2,FALSE))</f>
        <v>Desarrollo rural sostenible</v>
      </c>
      <c r="K87" s="53" t="str">
        <f>IF(ISERROR(VLOOKUP(I87,[1]Eje_Pilar!$C$2:$E$47,3,FALSE))," ",VLOOKUP(I87,[1]Eje_Pilar!$C$2:$E$47,3,FALSE))</f>
        <v>Eje Transversal 3 Sostenibilidad Ambiental basada en la eficiencia energética</v>
      </c>
      <c r="L87" s="54">
        <v>1414</v>
      </c>
      <c r="M87" s="55">
        <v>19424318</v>
      </c>
      <c r="N87" s="56" t="s">
        <v>274</v>
      </c>
      <c r="O87" s="57">
        <v>14913000</v>
      </c>
      <c r="P87" s="58"/>
      <c r="Q87" s="59"/>
      <c r="R87" s="60"/>
      <c r="S87" s="57"/>
      <c r="T87" s="61">
        <f t="shared" si="6"/>
        <v>14913000</v>
      </c>
      <c r="U87" s="62">
        <v>14913000</v>
      </c>
      <c r="V87" s="63">
        <v>43496</v>
      </c>
      <c r="W87" s="63">
        <v>43497</v>
      </c>
      <c r="X87" s="63">
        <v>43769</v>
      </c>
      <c r="Y87" s="47">
        <v>270</v>
      </c>
      <c r="Z87" s="47"/>
      <c r="AA87" s="65"/>
      <c r="AB87" s="55"/>
      <c r="AC87" s="55"/>
      <c r="AD87" s="55"/>
      <c r="AE87" s="55" t="s">
        <v>71</v>
      </c>
      <c r="AF87" s="66">
        <f t="shared" si="11"/>
        <v>1</v>
      </c>
      <c r="AG87" s="67">
        <f>IF(SUMPRODUCT((A$14:A87=A87)*(B$14:B87=B87)*(C$14:C87=C87))&gt;1,0,1)</f>
        <v>1</v>
      </c>
      <c r="AH87" s="68" t="str">
        <f t="shared" si="7"/>
        <v>Contratos de prestación de servicios profesionales y de apoyo a la gestión</v>
      </c>
      <c r="AI87" s="68" t="str">
        <f t="shared" si="8"/>
        <v>Contratación directa</v>
      </c>
      <c r="AJ87" s="69" t="str">
        <f>IFERROR(VLOOKUP(F87,[1]Tipo!$C$12:$C$27,1,FALSE),"NO")</f>
        <v>Prestación de servicios profesionales y de apoyo a la gestión, o para la ejecución de trabajos artísticos que sólo puedan encomendarse a determinadas personas naturales;</v>
      </c>
      <c r="AK87" s="68" t="str">
        <f t="shared" si="9"/>
        <v>Inversión</v>
      </c>
      <c r="AL87" s="68">
        <f t="shared" si="10"/>
        <v>41</v>
      </c>
      <c r="AM87" s="70"/>
      <c r="AN87" s="70"/>
      <c r="AO87" s="70"/>
      <c r="AP87"/>
      <c r="AQ87"/>
      <c r="AR87"/>
      <c r="AS87"/>
      <c r="AT87"/>
      <c r="AU87"/>
      <c r="AV87"/>
      <c r="AW87"/>
      <c r="AX87"/>
      <c r="AY87"/>
      <c r="AZ87"/>
      <c r="BA87"/>
      <c r="BB87"/>
      <c r="BC87"/>
      <c r="BD87"/>
      <c r="BE87"/>
      <c r="BF87"/>
      <c r="BG87"/>
      <c r="BH87"/>
      <c r="BI87"/>
      <c r="BJ87"/>
      <c r="BK87"/>
      <c r="BL87"/>
      <c r="BM87"/>
      <c r="BN87"/>
      <c r="BO87"/>
      <c r="BP87"/>
      <c r="BQ87"/>
    </row>
    <row r="88" spans="1:69" ht="27" customHeight="1" x14ac:dyDescent="0.25">
      <c r="A88" s="46">
        <v>75</v>
      </c>
      <c r="B88" s="47">
        <v>2019</v>
      </c>
      <c r="C88" s="48" t="s">
        <v>275</v>
      </c>
      <c r="D88" s="50" t="s">
        <v>65</v>
      </c>
      <c r="E88" s="48" t="s">
        <v>66</v>
      </c>
      <c r="F88" s="49" t="s">
        <v>67</v>
      </c>
      <c r="G88" s="50" t="s">
        <v>270</v>
      </c>
      <c r="H88" s="51" t="s">
        <v>69</v>
      </c>
      <c r="I88" s="52">
        <v>41</v>
      </c>
      <c r="J88" s="53" t="str">
        <f>IF(ISERROR(VLOOKUP(I88,[1]Eje_Pilar!$C$2:$E$47,2,FALSE))," ",VLOOKUP(I88,[1]Eje_Pilar!$C$2:$E$47,2,FALSE))</f>
        <v>Desarrollo rural sostenible</v>
      </c>
      <c r="K88" s="53" t="str">
        <f>IF(ISERROR(VLOOKUP(I88,[1]Eje_Pilar!$C$2:$E$47,3,FALSE))," ",VLOOKUP(I88,[1]Eje_Pilar!$C$2:$E$47,3,FALSE))</f>
        <v>Eje Transversal 3 Sostenibilidad Ambiental basada en la eficiencia energética</v>
      </c>
      <c r="L88" s="54">
        <v>1414</v>
      </c>
      <c r="M88" s="55">
        <v>1118539910</v>
      </c>
      <c r="N88" s="56" t="s">
        <v>276</v>
      </c>
      <c r="O88" s="57">
        <v>43146000</v>
      </c>
      <c r="P88" s="58"/>
      <c r="Q88" s="59"/>
      <c r="R88" s="60">
        <v>2</v>
      </c>
      <c r="S88" s="57">
        <v>12943800</v>
      </c>
      <c r="T88" s="61">
        <f t="shared" si="6"/>
        <v>56089800</v>
      </c>
      <c r="U88" s="62">
        <v>47940000</v>
      </c>
      <c r="V88" s="63">
        <v>43496</v>
      </c>
      <c r="W88" s="63">
        <v>43497</v>
      </c>
      <c r="X88" s="63">
        <v>43851</v>
      </c>
      <c r="Y88" s="47">
        <v>270</v>
      </c>
      <c r="Z88" s="47">
        <v>81</v>
      </c>
      <c r="AA88" s="65"/>
      <c r="AB88" s="55"/>
      <c r="AC88" s="55" t="s">
        <v>71</v>
      </c>
      <c r="AD88" s="55"/>
      <c r="AE88" s="55"/>
      <c r="AF88" s="66">
        <f t="shared" si="11"/>
        <v>0.85470085470085466</v>
      </c>
      <c r="AG88" s="67">
        <f>IF(SUMPRODUCT((A$14:A88=A88)*(B$14:B88=B88)*(C$14:C88=C88))&gt;1,0,1)</f>
        <v>1</v>
      </c>
      <c r="AH88" s="68" t="str">
        <f t="shared" si="7"/>
        <v>Contratos de prestación de servicios profesionales y de apoyo a la gestión</v>
      </c>
      <c r="AI88" s="68" t="str">
        <f t="shared" si="8"/>
        <v>Contratación directa</v>
      </c>
      <c r="AJ88" s="69" t="str">
        <f>IFERROR(VLOOKUP(F88,[1]Tipo!$C$12:$C$27,1,FALSE),"NO")</f>
        <v>Prestación de servicios profesionales y de apoyo a la gestión, o para la ejecución de trabajos artísticos que sólo puedan encomendarse a determinadas personas naturales;</v>
      </c>
      <c r="AK88" s="68" t="str">
        <f t="shared" si="9"/>
        <v>Inversión</v>
      </c>
      <c r="AL88" s="68">
        <f t="shared" si="10"/>
        <v>41</v>
      </c>
      <c r="AM88" s="70"/>
      <c r="AN88" s="70"/>
      <c r="AO88" s="70"/>
      <c r="AP88"/>
      <c r="AQ88"/>
      <c r="AR88"/>
      <c r="AS88"/>
      <c r="AT88"/>
      <c r="AU88"/>
      <c r="AV88"/>
      <c r="AW88"/>
      <c r="AX88"/>
      <c r="AY88"/>
      <c r="AZ88"/>
      <c r="BA88"/>
      <c r="BB88"/>
      <c r="BC88"/>
      <c r="BD88"/>
      <c r="BE88"/>
      <c r="BF88"/>
      <c r="BG88"/>
      <c r="BH88"/>
      <c r="BI88"/>
      <c r="BJ88"/>
      <c r="BK88"/>
      <c r="BL88"/>
      <c r="BM88"/>
      <c r="BN88"/>
      <c r="BO88"/>
      <c r="BP88"/>
      <c r="BQ88"/>
    </row>
    <row r="89" spans="1:69" ht="27" customHeight="1" thickBot="1" x14ac:dyDescent="0.3">
      <c r="A89" s="46">
        <v>76</v>
      </c>
      <c r="B89" s="47">
        <v>2019</v>
      </c>
      <c r="C89" s="48" t="s">
        <v>277</v>
      </c>
      <c r="D89" s="50" t="s">
        <v>65</v>
      </c>
      <c r="E89" s="48" t="s">
        <v>66</v>
      </c>
      <c r="F89" s="49" t="s">
        <v>67</v>
      </c>
      <c r="G89" s="50" t="s">
        <v>242</v>
      </c>
      <c r="H89" s="51" t="s">
        <v>69</v>
      </c>
      <c r="I89" s="52">
        <v>45</v>
      </c>
      <c r="J89" s="53" t="str">
        <f>IF(ISERROR(VLOOKUP(I89,[1]Eje_Pilar!$C$2:$E$47,2,FALSE))," ",VLOOKUP(I89,[1]Eje_Pilar!$C$2:$E$47,2,FALSE))</f>
        <v>Gobernanza e influencia local, regional e internacional</v>
      </c>
      <c r="K89" s="53" t="str">
        <f>IF(ISERROR(VLOOKUP(I89,[1]Eje_Pilar!$C$2:$E$47,3,FALSE))," ",VLOOKUP(I89,[1]Eje_Pilar!$C$2:$E$47,3,FALSE))</f>
        <v>Eje Transversal 4 Gobierno Legitimo, Fortalecimiento Local y Eficiencia</v>
      </c>
      <c r="L89" s="54">
        <v>1415</v>
      </c>
      <c r="M89" s="55">
        <v>79603320</v>
      </c>
      <c r="N89" s="56" t="s">
        <v>278</v>
      </c>
      <c r="O89" s="57">
        <v>17883000</v>
      </c>
      <c r="P89" s="58"/>
      <c r="Q89" s="59"/>
      <c r="R89" s="60"/>
      <c r="S89" s="57"/>
      <c r="T89" s="61">
        <f t="shared" si="6"/>
        <v>17883000</v>
      </c>
      <c r="U89" s="62">
        <v>17883000</v>
      </c>
      <c r="V89" s="63">
        <v>43496</v>
      </c>
      <c r="W89" s="63">
        <v>43497</v>
      </c>
      <c r="X89" s="63">
        <v>43769</v>
      </c>
      <c r="Y89" s="47">
        <v>270</v>
      </c>
      <c r="Z89" s="47"/>
      <c r="AA89" s="65"/>
      <c r="AB89" s="55"/>
      <c r="AC89" s="55"/>
      <c r="AD89" s="55"/>
      <c r="AE89" s="55" t="s">
        <v>71</v>
      </c>
      <c r="AF89" s="66">
        <f t="shared" si="11"/>
        <v>1</v>
      </c>
      <c r="AG89" s="67">
        <f>IF(SUMPRODUCT((A$14:A89=A89)*(B$14:B89=B89)*(C$14:C89=C89))&gt;1,0,1)</f>
        <v>1</v>
      </c>
      <c r="AH89" s="68" t="str">
        <f t="shared" si="7"/>
        <v>Contratos de prestación de servicios profesionales y de apoyo a la gestión</v>
      </c>
      <c r="AI89" s="68" t="str">
        <f t="shared" si="8"/>
        <v>Contratación directa</v>
      </c>
      <c r="AJ89" s="69" t="str">
        <f>IFERROR(VLOOKUP(F89,[1]Tipo!$C$12:$C$27,1,FALSE),"NO")</f>
        <v>Prestación de servicios profesionales y de apoyo a la gestión, o para la ejecución de trabajos artísticos que sólo puedan encomendarse a determinadas personas naturales;</v>
      </c>
      <c r="AK89" s="68" t="str">
        <f t="shared" si="9"/>
        <v>Inversión</v>
      </c>
      <c r="AL89" s="68">
        <f t="shared" si="10"/>
        <v>45</v>
      </c>
      <c r="AM89" s="70"/>
      <c r="AN89" s="70"/>
      <c r="AO89" s="70"/>
      <c r="AP89"/>
      <c r="AQ89"/>
      <c r="AR89"/>
      <c r="AS89"/>
      <c r="AT89"/>
      <c r="AU89"/>
      <c r="AV89"/>
      <c r="AW89"/>
      <c r="AX89"/>
      <c r="AY89"/>
      <c r="AZ89"/>
      <c r="BA89"/>
      <c r="BB89"/>
      <c r="BC89"/>
      <c r="BD89"/>
      <c r="BE89"/>
      <c r="BF89"/>
      <c r="BG89"/>
      <c r="BH89"/>
      <c r="BI89"/>
      <c r="BJ89"/>
      <c r="BK89"/>
      <c r="BL89"/>
      <c r="BM89"/>
      <c r="BN89"/>
      <c r="BO89"/>
      <c r="BP89"/>
      <c r="BQ89"/>
    </row>
    <row r="90" spans="1:69" ht="27" customHeight="1" thickBot="1" x14ac:dyDescent="0.3">
      <c r="A90" s="46">
        <v>77</v>
      </c>
      <c r="B90" s="47">
        <v>2019</v>
      </c>
      <c r="C90" s="48" t="s">
        <v>279</v>
      </c>
      <c r="D90" s="50" t="s">
        <v>65</v>
      </c>
      <c r="E90" s="48" t="s">
        <v>66</v>
      </c>
      <c r="F90" s="49" t="s">
        <v>67</v>
      </c>
      <c r="G90" s="50" t="s">
        <v>106</v>
      </c>
      <c r="H90" s="51" t="s">
        <v>69</v>
      </c>
      <c r="I90" s="52">
        <v>45</v>
      </c>
      <c r="J90" s="53" t="str">
        <f>IF(ISERROR(VLOOKUP(I90,[1]Eje_Pilar!$C$2:$E$47,2,FALSE))," ",VLOOKUP(I90,[1]Eje_Pilar!$C$2:$E$47,2,FALSE))</f>
        <v>Gobernanza e influencia local, regional e internacional</v>
      </c>
      <c r="K90" s="53" t="str">
        <f>IF(ISERROR(VLOOKUP(I90,[1]Eje_Pilar!$C$2:$E$47,3,FALSE))," ",VLOOKUP(I90,[1]Eje_Pilar!$C$2:$E$47,3,FALSE))</f>
        <v>Eje Transversal 4 Gobierno Legitimo, Fortalecimiento Local y Eficiencia</v>
      </c>
      <c r="L90" s="54">
        <v>1415</v>
      </c>
      <c r="M90" s="72">
        <v>79596834</v>
      </c>
      <c r="N90" s="56" t="s">
        <v>280</v>
      </c>
      <c r="O90" s="57">
        <v>41850000</v>
      </c>
      <c r="P90" s="58"/>
      <c r="Q90" s="59"/>
      <c r="R90" s="60"/>
      <c r="S90" s="57"/>
      <c r="T90" s="61">
        <f t="shared" si="6"/>
        <v>41850000</v>
      </c>
      <c r="U90" s="62">
        <v>41850000</v>
      </c>
      <c r="V90" s="63">
        <v>43496</v>
      </c>
      <c r="W90" s="63">
        <v>43497</v>
      </c>
      <c r="X90" s="63">
        <v>43769</v>
      </c>
      <c r="Y90" s="47">
        <v>270</v>
      </c>
      <c r="Z90" s="47"/>
      <c r="AA90" s="65"/>
      <c r="AB90" s="55"/>
      <c r="AC90" s="55"/>
      <c r="AD90" s="55"/>
      <c r="AE90" s="55" t="s">
        <v>71</v>
      </c>
      <c r="AF90" s="66">
        <f t="shared" si="11"/>
        <v>1</v>
      </c>
      <c r="AG90" s="67">
        <f>IF(SUMPRODUCT((A$14:A90=A90)*(B$14:B90=B90)*(C$14:C90=C90))&gt;1,0,1)</f>
        <v>1</v>
      </c>
      <c r="AH90" s="68" t="str">
        <f t="shared" si="7"/>
        <v>Contratos de prestación de servicios profesionales y de apoyo a la gestión</v>
      </c>
      <c r="AI90" s="68" t="str">
        <f t="shared" si="8"/>
        <v>Contratación directa</v>
      </c>
      <c r="AJ90" s="69" t="str">
        <f>IFERROR(VLOOKUP(F90,[1]Tipo!$C$12:$C$27,1,FALSE),"NO")</f>
        <v>Prestación de servicios profesionales y de apoyo a la gestión, o para la ejecución de trabajos artísticos que sólo puedan encomendarse a determinadas personas naturales;</v>
      </c>
      <c r="AK90" s="68" t="str">
        <f t="shared" si="9"/>
        <v>Inversión</v>
      </c>
      <c r="AL90" s="68">
        <f t="shared" si="10"/>
        <v>45</v>
      </c>
      <c r="AM90" s="70"/>
      <c r="AN90" s="70"/>
      <c r="AO90" s="70"/>
      <c r="AP90"/>
      <c r="AQ90"/>
      <c r="AR90"/>
      <c r="AS90"/>
      <c r="AT90"/>
      <c r="AU90"/>
      <c r="AV90"/>
      <c r="AW90"/>
      <c r="AX90"/>
      <c r="AY90"/>
      <c r="AZ90"/>
      <c r="BA90"/>
      <c r="BB90"/>
      <c r="BC90"/>
      <c r="BD90"/>
      <c r="BE90"/>
      <c r="BF90"/>
      <c r="BG90"/>
      <c r="BH90"/>
      <c r="BI90"/>
      <c r="BJ90"/>
      <c r="BK90"/>
      <c r="BL90"/>
      <c r="BM90"/>
      <c r="BN90"/>
      <c r="BO90"/>
      <c r="BP90"/>
      <c r="BQ90"/>
    </row>
    <row r="91" spans="1:69" ht="27" customHeight="1" x14ac:dyDescent="0.25">
      <c r="A91" s="46">
        <v>78</v>
      </c>
      <c r="B91" s="47">
        <v>2019</v>
      </c>
      <c r="C91" s="48" t="s">
        <v>281</v>
      </c>
      <c r="D91" s="50" t="s">
        <v>65</v>
      </c>
      <c r="E91" s="48" t="s">
        <v>66</v>
      </c>
      <c r="F91" s="49" t="s">
        <v>67</v>
      </c>
      <c r="G91" s="50" t="s">
        <v>282</v>
      </c>
      <c r="H91" s="51" t="s">
        <v>69</v>
      </c>
      <c r="I91" s="52">
        <v>45</v>
      </c>
      <c r="J91" s="53" t="str">
        <f>IF(ISERROR(VLOOKUP(I91,[1]Eje_Pilar!$C$2:$E$47,2,FALSE))," ",VLOOKUP(I91,[1]Eje_Pilar!$C$2:$E$47,2,FALSE))</f>
        <v>Gobernanza e influencia local, regional e internacional</v>
      </c>
      <c r="K91" s="53" t="str">
        <f>IF(ISERROR(VLOOKUP(I91,[1]Eje_Pilar!$C$2:$E$47,3,FALSE))," ",VLOOKUP(I91,[1]Eje_Pilar!$C$2:$E$47,3,FALSE))</f>
        <v>Eje Transversal 4 Gobierno Legitimo, Fortalecimiento Local y Eficiencia</v>
      </c>
      <c r="L91" s="54">
        <v>1415</v>
      </c>
      <c r="M91" s="55">
        <v>79750566</v>
      </c>
      <c r="N91" s="56" t="s">
        <v>283</v>
      </c>
      <c r="O91" s="57">
        <v>47682000</v>
      </c>
      <c r="P91" s="58"/>
      <c r="Q91" s="59"/>
      <c r="R91" s="60"/>
      <c r="S91" s="57"/>
      <c r="T91" s="61">
        <f t="shared" si="6"/>
        <v>47682000</v>
      </c>
      <c r="U91" s="62">
        <v>47682000</v>
      </c>
      <c r="V91" s="63">
        <v>43496</v>
      </c>
      <c r="W91" s="63">
        <v>43497</v>
      </c>
      <c r="X91" s="63">
        <v>43769</v>
      </c>
      <c r="Y91" s="47">
        <v>270</v>
      </c>
      <c r="Z91" s="47"/>
      <c r="AA91" s="65"/>
      <c r="AB91" s="55"/>
      <c r="AC91" s="55"/>
      <c r="AD91" s="55"/>
      <c r="AE91" s="55" t="s">
        <v>71</v>
      </c>
      <c r="AF91" s="66">
        <f t="shared" si="11"/>
        <v>1</v>
      </c>
      <c r="AG91" s="67">
        <f>IF(SUMPRODUCT((A$14:A91=A91)*(B$14:B91=B91)*(C$14:C91=C91))&gt;1,0,1)</f>
        <v>1</v>
      </c>
      <c r="AH91" s="68" t="str">
        <f t="shared" si="7"/>
        <v>Contratos de prestación de servicios profesionales y de apoyo a la gestión</v>
      </c>
      <c r="AI91" s="68" t="str">
        <f t="shared" si="8"/>
        <v>Contratación directa</v>
      </c>
      <c r="AJ91" s="69" t="str">
        <f>IFERROR(VLOOKUP(F91,[1]Tipo!$C$12:$C$27,1,FALSE),"NO")</f>
        <v>Prestación de servicios profesionales y de apoyo a la gestión, o para la ejecución de trabajos artísticos que sólo puedan encomendarse a determinadas personas naturales;</v>
      </c>
      <c r="AK91" s="68" t="str">
        <f t="shared" si="9"/>
        <v>Inversión</v>
      </c>
      <c r="AL91" s="68">
        <f t="shared" si="10"/>
        <v>45</v>
      </c>
      <c r="AM91" s="70"/>
      <c r="AN91" s="70"/>
      <c r="AO91" s="70"/>
      <c r="AP91"/>
      <c r="AQ91"/>
      <c r="AR91"/>
      <c r="AS91"/>
      <c r="AT91"/>
      <c r="AU91"/>
      <c r="AV91"/>
      <c r="AW91"/>
      <c r="AX91"/>
      <c r="AY91"/>
      <c r="AZ91"/>
      <c r="BA91"/>
      <c r="BB91"/>
      <c r="BC91"/>
      <c r="BD91"/>
      <c r="BE91"/>
      <c r="BF91"/>
      <c r="BG91"/>
      <c r="BH91"/>
      <c r="BI91"/>
      <c r="BJ91"/>
      <c r="BK91"/>
      <c r="BL91"/>
      <c r="BM91"/>
      <c r="BN91"/>
      <c r="BO91"/>
      <c r="BP91"/>
      <c r="BQ91"/>
    </row>
    <row r="92" spans="1:69" ht="27" customHeight="1" x14ac:dyDescent="0.25">
      <c r="A92" s="46">
        <v>79</v>
      </c>
      <c r="B92" s="47">
        <v>2019</v>
      </c>
      <c r="C92" s="48" t="s">
        <v>284</v>
      </c>
      <c r="D92" s="50" t="s">
        <v>65</v>
      </c>
      <c r="E92" s="48" t="s">
        <v>66</v>
      </c>
      <c r="F92" s="49" t="s">
        <v>67</v>
      </c>
      <c r="G92" s="50" t="s">
        <v>285</v>
      </c>
      <c r="H92" s="51" t="s">
        <v>69</v>
      </c>
      <c r="I92" s="52">
        <v>45</v>
      </c>
      <c r="J92" s="53" t="str">
        <f>IF(ISERROR(VLOOKUP(I92,[1]Eje_Pilar!$C$2:$E$47,2,FALSE))," ",VLOOKUP(I92,[1]Eje_Pilar!$C$2:$E$47,2,FALSE))</f>
        <v>Gobernanza e influencia local, regional e internacional</v>
      </c>
      <c r="K92" s="53" t="str">
        <f>IF(ISERROR(VLOOKUP(I92,[1]Eje_Pilar!$C$2:$E$47,3,FALSE))," ",VLOOKUP(I92,[1]Eje_Pilar!$C$2:$E$47,3,FALSE))</f>
        <v>Eje Transversal 4 Gobierno Legitimo, Fortalecimiento Local y Eficiencia</v>
      </c>
      <c r="L92" s="54">
        <v>1415</v>
      </c>
      <c r="M92" s="55">
        <v>39797195</v>
      </c>
      <c r="N92" s="56" t="s">
        <v>286</v>
      </c>
      <c r="O92" s="57">
        <v>19350000</v>
      </c>
      <c r="P92" s="58"/>
      <c r="Q92" s="59"/>
      <c r="R92" s="60"/>
      <c r="S92" s="57"/>
      <c r="T92" s="61">
        <f t="shared" si="6"/>
        <v>19350000</v>
      </c>
      <c r="U92" s="62">
        <v>19350000</v>
      </c>
      <c r="V92" s="63">
        <v>43496</v>
      </c>
      <c r="W92" s="63">
        <v>43497</v>
      </c>
      <c r="X92" s="63">
        <v>43769</v>
      </c>
      <c r="Y92" s="47">
        <v>270</v>
      </c>
      <c r="Z92" s="47"/>
      <c r="AA92" s="65"/>
      <c r="AB92" s="55"/>
      <c r="AC92" s="55"/>
      <c r="AD92" s="55"/>
      <c r="AE92" s="55" t="s">
        <v>71</v>
      </c>
      <c r="AF92" s="66">
        <f t="shared" si="11"/>
        <v>1</v>
      </c>
      <c r="AG92" s="67">
        <f>IF(SUMPRODUCT((A$14:A92=A92)*(B$14:B92=B92)*(C$14:C92=C92))&gt;1,0,1)</f>
        <v>1</v>
      </c>
      <c r="AH92" s="68" t="str">
        <f t="shared" si="7"/>
        <v>Contratos de prestación de servicios profesionales y de apoyo a la gestión</v>
      </c>
      <c r="AI92" s="68" t="str">
        <f t="shared" si="8"/>
        <v>Contratación directa</v>
      </c>
      <c r="AJ92" s="69" t="str">
        <f>IFERROR(VLOOKUP(F92,[1]Tipo!$C$12:$C$27,1,FALSE),"NO")</f>
        <v>Prestación de servicios profesionales y de apoyo a la gestión, o para la ejecución de trabajos artísticos que sólo puedan encomendarse a determinadas personas naturales;</v>
      </c>
      <c r="AK92" s="68" t="str">
        <f t="shared" si="9"/>
        <v>Inversión</v>
      </c>
      <c r="AL92" s="68">
        <f t="shared" si="10"/>
        <v>45</v>
      </c>
      <c r="AM92" s="70"/>
      <c r="AN92" s="70"/>
      <c r="AO92" s="70"/>
      <c r="AP92"/>
      <c r="AQ92"/>
      <c r="AR92"/>
      <c r="AS92"/>
      <c r="AT92"/>
      <c r="AU92"/>
      <c r="AV92"/>
      <c r="AW92"/>
      <c r="AX92"/>
      <c r="AY92"/>
      <c r="AZ92"/>
      <c r="BA92"/>
      <c r="BB92"/>
      <c r="BC92"/>
      <c r="BD92"/>
      <c r="BE92"/>
      <c r="BF92"/>
      <c r="BG92"/>
      <c r="BH92"/>
      <c r="BI92"/>
      <c r="BJ92"/>
      <c r="BK92"/>
      <c r="BL92"/>
      <c r="BM92"/>
      <c r="BN92"/>
      <c r="BO92"/>
      <c r="BP92"/>
      <c r="BQ92"/>
    </row>
    <row r="93" spans="1:69" ht="27" customHeight="1" x14ac:dyDescent="0.25">
      <c r="A93" s="46">
        <v>80</v>
      </c>
      <c r="B93" s="47">
        <v>2019</v>
      </c>
      <c r="C93" s="48" t="s">
        <v>287</v>
      </c>
      <c r="D93" s="50" t="s">
        <v>65</v>
      </c>
      <c r="E93" s="48" t="s">
        <v>66</v>
      </c>
      <c r="F93" s="49" t="s">
        <v>67</v>
      </c>
      <c r="G93" s="50" t="s">
        <v>288</v>
      </c>
      <c r="H93" s="51" t="s">
        <v>69</v>
      </c>
      <c r="I93" s="52">
        <v>45</v>
      </c>
      <c r="J93" s="53" t="str">
        <f>IF(ISERROR(VLOOKUP(I93,[1]Eje_Pilar!$C$2:$E$47,2,FALSE))," ",VLOOKUP(I93,[1]Eje_Pilar!$C$2:$E$47,2,FALSE))</f>
        <v>Gobernanza e influencia local, regional e internacional</v>
      </c>
      <c r="K93" s="53" t="str">
        <f>IF(ISERROR(VLOOKUP(I93,[1]Eje_Pilar!$C$2:$E$47,3,FALSE))," ",VLOOKUP(I93,[1]Eje_Pilar!$C$2:$E$47,3,FALSE))</f>
        <v>Eje Transversal 4 Gobierno Legitimo, Fortalecimiento Local y Eficiencia</v>
      </c>
      <c r="L93" s="54">
        <v>1415</v>
      </c>
      <c r="M93" s="55">
        <v>53054392</v>
      </c>
      <c r="N93" s="56" t="s">
        <v>289</v>
      </c>
      <c r="O93" s="57">
        <v>57150000</v>
      </c>
      <c r="P93" s="58"/>
      <c r="Q93" s="59"/>
      <c r="R93" s="60">
        <v>2</v>
      </c>
      <c r="S93" s="57">
        <v>16510000</v>
      </c>
      <c r="T93" s="61">
        <f t="shared" si="6"/>
        <v>73660000</v>
      </c>
      <c r="U93" s="62">
        <v>62865000</v>
      </c>
      <c r="V93" s="63">
        <v>43497</v>
      </c>
      <c r="W93" s="63">
        <v>43500</v>
      </c>
      <c r="X93" s="63">
        <v>43851</v>
      </c>
      <c r="Y93" s="47">
        <v>270</v>
      </c>
      <c r="Z93" s="47">
        <v>78</v>
      </c>
      <c r="AA93" s="65"/>
      <c r="AB93" s="55"/>
      <c r="AC93" s="55" t="s">
        <v>71</v>
      </c>
      <c r="AD93" s="55"/>
      <c r="AE93" s="55"/>
      <c r="AF93" s="66">
        <f t="shared" si="11"/>
        <v>0.85344827586206895</v>
      </c>
      <c r="AG93" s="67">
        <f>IF(SUMPRODUCT((A$14:A93=A93)*(B$14:B93=B93)*(C$14:C93=C93))&gt;1,0,1)</f>
        <v>1</v>
      </c>
      <c r="AH93" s="68" t="str">
        <f t="shared" si="7"/>
        <v>Contratos de prestación de servicios profesionales y de apoyo a la gestión</v>
      </c>
      <c r="AI93" s="68" t="str">
        <f t="shared" si="8"/>
        <v>Contratación directa</v>
      </c>
      <c r="AJ93" s="69" t="str">
        <f>IFERROR(VLOOKUP(F93,[1]Tipo!$C$12:$C$27,1,FALSE),"NO")</f>
        <v>Prestación de servicios profesionales y de apoyo a la gestión, o para la ejecución de trabajos artísticos que sólo puedan encomendarse a determinadas personas naturales;</v>
      </c>
      <c r="AK93" s="68" t="str">
        <f t="shared" si="9"/>
        <v>Inversión</v>
      </c>
      <c r="AL93" s="68">
        <f t="shared" si="10"/>
        <v>45</v>
      </c>
      <c r="AM93" s="70"/>
      <c r="AN93" s="70"/>
      <c r="AO93" s="70"/>
      <c r="AP93"/>
      <c r="AQ93"/>
      <c r="AR93"/>
      <c r="AS93"/>
      <c r="AT93"/>
      <c r="AU93"/>
      <c r="AV93"/>
      <c r="AW93"/>
      <c r="AX93"/>
      <c r="AY93"/>
      <c r="AZ93"/>
      <c r="BA93"/>
      <c r="BB93"/>
      <c r="BC93"/>
      <c r="BD93"/>
      <c r="BE93"/>
      <c r="BF93"/>
      <c r="BG93"/>
      <c r="BH93"/>
      <c r="BI93"/>
      <c r="BJ93"/>
      <c r="BK93"/>
      <c r="BL93"/>
      <c r="BM93"/>
      <c r="BN93"/>
      <c r="BO93"/>
      <c r="BP93"/>
      <c r="BQ93"/>
    </row>
    <row r="94" spans="1:69" ht="27" customHeight="1" x14ac:dyDescent="0.25">
      <c r="A94" s="46">
        <v>81</v>
      </c>
      <c r="B94" s="47">
        <v>2019</v>
      </c>
      <c r="C94" s="48" t="s">
        <v>290</v>
      </c>
      <c r="D94" s="50" t="s">
        <v>65</v>
      </c>
      <c r="E94" s="48" t="s">
        <v>66</v>
      </c>
      <c r="F94" s="49" t="s">
        <v>67</v>
      </c>
      <c r="G94" s="50" t="s">
        <v>103</v>
      </c>
      <c r="H94" s="51" t="s">
        <v>69</v>
      </c>
      <c r="I94" s="52">
        <v>45</v>
      </c>
      <c r="J94" s="53" t="str">
        <f>IF(ISERROR(VLOOKUP(I94,[1]Eje_Pilar!$C$2:$E$47,2,FALSE))," ",VLOOKUP(I94,[1]Eje_Pilar!$C$2:$E$47,2,FALSE))</f>
        <v>Gobernanza e influencia local, regional e internacional</v>
      </c>
      <c r="K94" s="53" t="str">
        <f>IF(ISERROR(VLOOKUP(I94,[1]Eje_Pilar!$C$2:$E$47,3,FALSE))," ",VLOOKUP(I94,[1]Eje_Pilar!$C$2:$E$47,3,FALSE))</f>
        <v>Eje Transversal 4 Gobierno Legitimo, Fortalecimiento Local y Eficiencia</v>
      </c>
      <c r="L94" s="54">
        <v>1415</v>
      </c>
      <c r="M94" s="55">
        <v>1013578805</v>
      </c>
      <c r="N94" s="56" t="s">
        <v>291</v>
      </c>
      <c r="O94" s="57">
        <v>48600000</v>
      </c>
      <c r="P94" s="58"/>
      <c r="Q94" s="59"/>
      <c r="R94" s="60">
        <v>2</v>
      </c>
      <c r="S94" s="57">
        <v>14040000</v>
      </c>
      <c r="T94" s="61">
        <f t="shared" si="6"/>
        <v>62640000</v>
      </c>
      <c r="U94" s="62">
        <v>53460000</v>
      </c>
      <c r="V94" s="63">
        <v>43497</v>
      </c>
      <c r="W94" s="63">
        <v>43500</v>
      </c>
      <c r="X94" s="63">
        <v>43851</v>
      </c>
      <c r="Y94" s="47">
        <v>270</v>
      </c>
      <c r="Z94" s="47">
        <v>78</v>
      </c>
      <c r="AA94" s="65"/>
      <c r="AB94" s="55"/>
      <c r="AC94" s="55" t="s">
        <v>71</v>
      </c>
      <c r="AD94" s="55"/>
      <c r="AE94" s="55"/>
      <c r="AF94" s="66">
        <f t="shared" si="11"/>
        <v>0.85344827586206895</v>
      </c>
      <c r="AG94" s="67">
        <f>IF(SUMPRODUCT((A$14:A94=A94)*(B$14:B94=B94)*(C$14:C94=C94))&gt;1,0,1)</f>
        <v>1</v>
      </c>
      <c r="AH94" s="68" t="str">
        <f t="shared" si="7"/>
        <v>Contratos de prestación de servicios profesionales y de apoyo a la gestión</v>
      </c>
      <c r="AI94" s="68" t="str">
        <f t="shared" si="8"/>
        <v>Contratación directa</v>
      </c>
      <c r="AJ94" s="69" t="str">
        <f>IFERROR(VLOOKUP(F94,[1]Tipo!$C$12:$C$27,1,FALSE),"NO")</f>
        <v>Prestación de servicios profesionales y de apoyo a la gestión, o para la ejecución de trabajos artísticos que sólo puedan encomendarse a determinadas personas naturales;</v>
      </c>
      <c r="AK94" s="68" t="str">
        <f t="shared" si="9"/>
        <v>Inversión</v>
      </c>
      <c r="AL94" s="68">
        <f t="shared" si="10"/>
        <v>45</v>
      </c>
      <c r="AM94" s="70"/>
      <c r="AN94" s="70"/>
      <c r="AO94" s="70"/>
      <c r="AP94"/>
      <c r="AQ94"/>
      <c r="AR94"/>
      <c r="AS94"/>
      <c r="AT94"/>
      <c r="AU94"/>
      <c r="AV94"/>
      <c r="AW94"/>
      <c r="AX94"/>
      <c r="AY94"/>
      <c r="AZ94"/>
      <c r="BA94"/>
      <c r="BB94"/>
      <c r="BC94"/>
      <c r="BD94"/>
      <c r="BE94"/>
      <c r="BF94"/>
      <c r="BG94"/>
      <c r="BH94"/>
      <c r="BI94"/>
      <c r="BJ94"/>
      <c r="BK94"/>
      <c r="BL94"/>
      <c r="BM94"/>
      <c r="BN94"/>
      <c r="BO94"/>
      <c r="BP94"/>
      <c r="BQ94"/>
    </row>
    <row r="95" spans="1:69" ht="27" customHeight="1" x14ac:dyDescent="0.25">
      <c r="A95" s="46">
        <v>82</v>
      </c>
      <c r="B95" s="47">
        <v>2019</v>
      </c>
      <c r="C95" s="48" t="s">
        <v>292</v>
      </c>
      <c r="D95" s="50" t="s">
        <v>65</v>
      </c>
      <c r="E95" s="48" t="s">
        <v>66</v>
      </c>
      <c r="F95" s="49" t="s">
        <v>67</v>
      </c>
      <c r="G95" s="50" t="s">
        <v>293</v>
      </c>
      <c r="H95" s="51" t="s">
        <v>69</v>
      </c>
      <c r="I95" s="52">
        <v>45</v>
      </c>
      <c r="J95" s="53" t="str">
        <f>IF(ISERROR(VLOOKUP(I95,[1]Eje_Pilar!$C$2:$E$47,2,FALSE))," ",VLOOKUP(I95,[1]Eje_Pilar!$C$2:$E$47,2,FALSE))</f>
        <v>Gobernanza e influencia local, regional e internacional</v>
      </c>
      <c r="K95" s="53" t="str">
        <f>IF(ISERROR(VLOOKUP(I95,[1]Eje_Pilar!$C$2:$E$47,3,FALSE))," ",VLOOKUP(I95,[1]Eje_Pilar!$C$2:$E$47,3,FALSE))</f>
        <v>Eje Transversal 4 Gobierno Legitimo, Fortalecimiento Local y Eficiencia</v>
      </c>
      <c r="L95" s="54">
        <v>1415</v>
      </c>
      <c r="M95" s="55">
        <v>93123546</v>
      </c>
      <c r="N95" s="56" t="s">
        <v>294</v>
      </c>
      <c r="O95" s="57">
        <v>37269000</v>
      </c>
      <c r="P95" s="58"/>
      <c r="Q95" s="59"/>
      <c r="R95" s="60"/>
      <c r="S95" s="57"/>
      <c r="T95" s="61">
        <f t="shared" si="6"/>
        <v>37269000</v>
      </c>
      <c r="U95" s="62">
        <v>36854900</v>
      </c>
      <c r="V95" s="63">
        <v>43497</v>
      </c>
      <c r="W95" s="63">
        <v>43500</v>
      </c>
      <c r="X95" s="63">
        <v>43772</v>
      </c>
      <c r="Y95" s="47">
        <v>270</v>
      </c>
      <c r="Z95" s="47"/>
      <c r="AA95" s="65"/>
      <c r="AB95" s="55"/>
      <c r="AC95" s="55"/>
      <c r="AD95" s="55"/>
      <c r="AE95" s="55" t="s">
        <v>71</v>
      </c>
      <c r="AF95" s="66">
        <f t="shared" si="11"/>
        <v>0.98888888888888893</v>
      </c>
      <c r="AG95" s="67">
        <f>IF(SUMPRODUCT((A$14:A95=A95)*(B$14:B95=B95)*(C$14:C95=C95))&gt;1,0,1)</f>
        <v>1</v>
      </c>
      <c r="AH95" s="68" t="str">
        <f t="shared" si="7"/>
        <v>Contratos de prestación de servicios profesionales y de apoyo a la gestión</v>
      </c>
      <c r="AI95" s="68" t="str">
        <f t="shared" si="8"/>
        <v>Contratación directa</v>
      </c>
      <c r="AJ95" s="69" t="str">
        <f>IFERROR(VLOOKUP(F95,[1]Tipo!$C$12:$C$27,1,FALSE),"NO")</f>
        <v>Prestación de servicios profesionales y de apoyo a la gestión, o para la ejecución de trabajos artísticos que sólo puedan encomendarse a determinadas personas naturales;</v>
      </c>
      <c r="AK95" s="68" t="str">
        <f t="shared" si="9"/>
        <v>Inversión</v>
      </c>
      <c r="AL95" s="68">
        <f t="shared" si="10"/>
        <v>45</v>
      </c>
      <c r="AM95" s="70"/>
      <c r="AN95" s="70"/>
      <c r="AO95" s="70"/>
      <c r="AP95"/>
      <c r="AQ95"/>
      <c r="AR95"/>
      <c r="AS95"/>
      <c r="AT95"/>
      <c r="AU95"/>
      <c r="AV95"/>
      <c r="AW95"/>
      <c r="AX95"/>
      <c r="AY95"/>
      <c r="AZ95"/>
      <c r="BA95"/>
      <c r="BB95"/>
      <c r="BC95"/>
      <c r="BD95"/>
      <c r="BE95"/>
      <c r="BF95"/>
      <c r="BG95"/>
      <c r="BH95"/>
      <c r="BI95"/>
      <c r="BJ95"/>
      <c r="BK95"/>
      <c r="BL95"/>
      <c r="BM95"/>
      <c r="BN95"/>
      <c r="BO95"/>
      <c r="BP95"/>
      <c r="BQ95"/>
    </row>
    <row r="96" spans="1:69" ht="27" customHeight="1" x14ac:dyDescent="0.25">
      <c r="A96" s="46">
        <v>83</v>
      </c>
      <c r="B96" s="47">
        <v>2019</v>
      </c>
      <c r="C96" s="48" t="s">
        <v>295</v>
      </c>
      <c r="D96" s="50" t="s">
        <v>65</v>
      </c>
      <c r="E96" s="48" t="s">
        <v>66</v>
      </c>
      <c r="F96" s="49" t="s">
        <v>67</v>
      </c>
      <c r="G96" s="50" t="s">
        <v>296</v>
      </c>
      <c r="H96" s="51" t="s">
        <v>69</v>
      </c>
      <c r="I96" s="52">
        <v>45</v>
      </c>
      <c r="J96" s="53" t="str">
        <f>IF(ISERROR(VLOOKUP(I96,[1]Eje_Pilar!$C$2:$E$47,2,FALSE))," ",VLOOKUP(I96,[1]Eje_Pilar!$C$2:$E$47,2,FALSE))</f>
        <v>Gobernanza e influencia local, regional e internacional</v>
      </c>
      <c r="K96" s="53" t="str">
        <f>IF(ISERROR(VLOOKUP(I96,[1]Eje_Pilar!$C$2:$E$47,3,FALSE))," ",VLOOKUP(I96,[1]Eje_Pilar!$C$2:$E$47,3,FALSE))</f>
        <v>Eje Transversal 4 Gobierno Legitimo, Fortalecimiento Local y Eficiencia</v>
      </c>
      <c r="L96" s="54">
        <v>1415</v>
      </c>
      <c r="M96" s="55">
        <v>1022937707</v>
      </c>
      <c r="N96" s="56" t="s">
        <v>297</v>
      </c>
      <c r="O96" s="57">
        <v>40995000</v>
      </c>
      <c r="P96" s="58"/>
      <c r="Q96" s="59"/>
      <c r="R96" s="60">
        <v>2</v>
      </c>
      <c r="S96" s="57">
        <v>11539333</v>
      </c>
      <c r="T96" s="61">
        <f t="shared" si="6"/>
        <v>52534333</v>
      </c>
      <c r="U96" s="62">
        <v>44790833</v>
      </c>
      <c r="V96" s="63">
        <v>43501</v>
      </c>
      <c r="W96" s="63">
        <v>43502</v>
      </c>
      <c r="X96" s="63">
        <v>43851</v>
      </c>
      <c r="Y96" s="47">
        <v>270</v>
      </c>
      <c r="Z96" s="47">
        <v>76</v>
      </c>
      <c r="AA96" s="65"/>
      <c r="AB96" s="55"/>
      <c r="AC96" s="55" t="s">
        <v>71</v>
      </c>
      <c r="AD96" s="55"/>
      <c r="AE96" s="55"/>
      <c r="AF96" s="66">
        <f t="shared" si="11"/>
        <v>0.85260115513411006</v>
      </c>
      <c r="AG96" s="67">
        <f>IF(SUMPRODUCT((A$14:A96=A96)*(B$14:B96=B96)*(C$14:C96=C96))&gt;1,0,1)</f>
        <v>1</v>
      </c>
      <c r="AH96" s="68" t="str">
        <f t="shared" si="7"/>
        <v>Contratos de prestación de servicios profesionales y de apoyo a la gestión</v>
      </c>
      <c r="AI96" s="68" t="str">
        <f t="shared" si="8"/>
        <v>Contratación directa</v>
      </c>
      <c r="AJ96" s="69" t="str">
        <f>IFERROR(VLOOKUP(F96,[1]Tipo!$C$12:$C$27,1,FALSE),"NO")</f>
        <v>Prestación de servicios profesionales y de apoyo a la gestión, o para la ejecución de trabajos artísticos que sólo puedan encomendarse a determinadas personas naturales;</v>
      </c>
      <c r="AK96" s="68" t="str">
        <f t="shared" si="9"/>
        <v>Inversión</v>
      </c>
      <c r="AL96" s="68">
        <f t="shared" si="10"/>
        <v>45</v>
      </c>
      <c r="AM96" s="70"/>
      <c r="AN96" s="70"/>
      <c r="AO96" s="70"/>
      <c r="AP96"/>
      <c r="AQ96"/>
      <c r="AR96"/>
      <c r="AS96"/>
      <c r="AT96"/>
      <c r="AU96"/>
      <c r="AV96"/>
      <c r="AW96"/>
      <c r="AX96"/>
      <c r="AY96"/>
      <c r="AZ96"/>
      <c r="BA96"/>
      <c r="BB96"/>
      <c r="BC96"/>
      <c r="BD96"/>
      <c r="BE96"/>
      <c r="BF96"/>
      <c r="BG96"/>
      <c r="BH96"/>
      <c r="BI96"/>
      <c r="BJ96"/>
      <c r="BK96"/>
      <c r="BL96"/>
      <c r="BM96"/>
      <c r="BN96"/>
      <c r="BO96"/>
      <c r="BP96"/>
      <c r="BQ96"/>
    </row>
    <row r="97" spans="1:69" ht="27" customHeight="1" x14ac:dyDescent="0.25">
      <c r="A97" s="46">
        <v>84</v>
      </c>
      <c r="B97" s="47">
        <v>2019</v>
      </c>
      <c r="C97" s="48" t="s">
        <v>298</v>
      </c>
      <c r="D97" s="50" t="s">
        <v>65</v>
      </c>
      <c r="E97" s="48" t="s">
        <v>66</v>
      </c>
      <c r="F97" s="49" t="s">
        <v>67</v>
      </c>
      <c r="G97" s="50" t="s">
        <v>299</v>
      </c>
      <c r="H97" s="51" t="s">
        <v>69</v>
      </c>
      <c r="I97" s="52">
        <v>45</v>
      </c>
      <c r="J97" s="53" t="str">
        <f>IF(ISERROR(VLOOKUP(I97,[1]Eje_Pilar!$C$2:$E$47,2,FALSE))," ",VLOOKUP(I97,[1]Eje_Pilar!$C$2:$E$47,2,FALSE))</f>
        <v>Gobernanza e influencia local, regional e internacional</v>
      </c>
      <c r="K97" s="53" t="str">
        <f>IF(ISERROR(VLOOKUP(I97,[1]Eje_Pilar!$C$2:$E$47,3,FALSE))," ",VLOOKUP(I97,[1]Eje_Pilar!$C$2:$E$47,3,FALSE))</f>
        <v>Eje Transversal 4 Gobierno Legitimo, Fortalecimiento Local y Eficiencia</v>
      </c>
      <c r="L97" s="54">
        <v>1415</v>
      </c>
      <c r="M97" s="55">
        <v>80201913</v>
      </c>
      <c r="N97" s="56" t="s">
        <v>300</v>
      </c>
      <c r="O97" s="57">
        <v>48447000</v>
      </c>
      <c r="P97" s="58"/>
      <c r="Q97" s="59"/>
      <c r="R97" s="60"/>
      <c r="S97" s="57"/>
      <c r="T97" s="61">
        <f t="shared" si="6"/>
        <v>48447000</v>
      </c>
      <c r="U97" s="62">
        <v>48447000</v>
      </c>
      <c r="V97" s="63">
        <v>43497</v>
      </c>
      <c r="W97" s="63">
        <v>43500</v>
      </c>
      <c r="X97" s="63">
        <v>43772</v>
      </c>
      <c r="Y97" s="47">
        <v>270</v>
      </c>
      <c r="Z97" s="47"/>
      <c r="AA97" s="65"/>
      <c r="AB97" s="55"/>
      <c r="AC97" s="55"/>
      <c r="AD97" s="55"/>
      <c r="AE97" s="55" t="s">
        <v>71</v>
      </c>
      <c r="AF97" s="66">
        <f t="shared" si="11"/>
        <v>1</v>
      </c>
      <c r="AG97" s="67">
        <f>IF(SUMPRODUCT((A$14:A97=A97)*(B$14:B97=B97)*(C$14:C97=C97))&gt;1,0,1)</f>
        <v>1</v>
      </c>
      <c r="AH97" s="68" t="str">
        <f t="shared" si="7"/>
        <v>Contratos de prestación de servicios profesionales y de apoyo a la gestión</v>
      </c>
      <c r="AI97" s="68" t="str">
        <f t="shared" si="8"/>
        <v>Contratación directa</v>
      </c>
      <c r="AJ97" s="69" t="str">
        <f>IFERROR(VLOOKUP(F97,[1]Tipo!$C$12:$C$27,1,FALSE),"NO")</f>
        <v>Prestación de servicios profesionales y de apoyo a la gestión, o para la ejecución de trabajos artísticos que sólo puedan encomendarse a determinadas personas naturales;</v>
      </c>
      <c r="AK97" s="68" t="str">
        <f t="shared" si="9"/>
        <v>Inversión</v>
      </c>
      <c r="AL97" s="68">
        <f t="shared" si="10"/>
        <v>45</v>
      </c>
      <c r="AM97" s="70"/>
      <c r="AN97" s="70"/>
      <c r="AO97" s="70"/>
      <c r="AP97"/>
      <c r="AQ97"/>
      <c r="AR97"/>
      <c r="AS97"/>
      <c r="AT97"/>
      <c r="AU97"/>
      <c r="AV97"/>
      <c r="AW97"/>
      <c r="AX97"/>
      <c r="AY97"/>
      <c r="AZ97"/>
      <c r="BA97"/>
      <c r="BB97"/>
      <c r="BC97"/>
      <c r="BD97"/>
      <c r="BE97"/>
      <c r="BF97"/>
      <c r="BG97"/>
      <c r="BH97"/>
      <c r="BI97"/>
      <c r="BJ97"/>
      <c r="BK97"/>
      <c r="BL97"/>
      <c r="BM97"/>
      <c r="BN97"/>
      <c r="BO97"/>
      <c r="BP97"/>
      <c r="BQ97"/>
    </row>
    <row r="98" spans="1:69" ht="27" customHeight="1" x14ac:dyDescent="0.25">
      <c r="A98" s="46">
        <v>85</v>
      </c>
      <c r="B98" s="47">
        <v>2019</v>
      </c>
      <c r="C98" s="48" t="s">
        <v>301</v>
      </c>
      <c r="D98" s="50" t="s">
        <v>65</v>
      </c>
      <c r="E98" s="48" t="s">
        <v>66</v>
      </c>
      <c r="F98" s="49" t="s">
        <v>67</v>
      </c>
      <c r="G98" s="50" t="s">
        <v>299</v>
      </c>
      <c r="H98" s="51" t="s">
        <v>69</v>
      </c>
      <c r="I98" s="52">
        <v>45</v>
      </c>
      <c r="J98" s="53" t="str">
        <f>IF(ISERROR(VLOOKUP(I98,[1]Eje_Pilar!$C$2:$E$47,2,FALSE))," ",VLOOKUP(I98,[1]Eje_Pilar!$C$2:$E$47,2,FALSE))</f>
        <v>Gobernanza e influencia local, regional e internacional</v>
      </c>
      <c r="K98" s="53" t="str">
        <f>IF(ISERROR(VLOOKUP(I98,[1]Eje_Pilar!$C$2:$E$47,3,FALSE))," ",VLOOKUP(I98,[1]Eje_Pilar!$C$2:$E$47,3,FALSE))</f>
        <v>Eje Transversal 4 Gobierno Legitimo, Fortalecimiento Local y Eficiencia</v>
      </c>
      <c r="L98" s="54">
        <v>1415</v>
      </c>
      <c r="M98" s="55">
        <v>80933138</v>
      </c>
      <c r="N98" s="56" t="s">
        <v>302</v>
      </c>
      <c r="O98" s="57">
        <v>48447000</v>
      </c>
      <c r="P98" s="58"/>
      <c r="Q98" s="59"/>
      <c r="R98" s="60"/>
      <c r="S98" s="57"/>
      <c r="T98" s="61">
        <f t="shared" si="6"/>
        <v>48447000</v>
      </c>
      <c r="U98" s="62">
        <v>48447000</v>
      </c>
      <c r="V98" s="63">
        <v>43497</v>
      </c>
      <c r="W98" s="63">
        <v>43500</v>
      </c>
      <c r="X98" s="63">
        <v>43772</v>
      </c>
      <c r="Y98" s="47">
        <v>270</v>
      </c>
      <c r="Z98" s="47"/>
      <c r="AA98" s="65"/>
      <c r="AB98" s="55"/>
      <c r="AC98" s="55"/>
      <c r="AD98" s="55"/>
      <c r="AE98" s="55" t="s">
        <v>71</v>
      </c>
      <c r="AF98" s="66">
        <f t="shared" si="11"/>
        <v>1</v>
      </c>
      <c r="AG98" s="67">
        <f>IF(SUMPRODUCT((A$14:A98=A98)*(B$14:B98=B98)*(C$14:C98=C98))&gt;1,0,1)</f>
        <v>1</v>
      </c>
      <c r="AH98" s="68" t="str">
        <f t="shared" si="7"/>
        <v>Contratos de prestación de servicios profesionales y de apoyo a la gestión</v>
      </c>
      <c r="AI98" s="68" t="str">
        <f t="shared" si="8"/>
        <v>Contratación directa</v>
      </c>
      <c r="AJ98" s="69" t="str">
        <f>IFERROR(VLOOKUP(F98,[1]Tipo!$C$12:$C$27,1,FALSE),"NO")</f>
        <v>Prestación de servicios profesionales y de apoyo a la gestión, o para la ejecución de trabajos artísticos que sólo puedan encomendarse a determinadas personas naturales;</v>
      </c>
      <c r="AK98" s="68" t="str">
        <f t="shared" si="9"/>
        <v>Inversión</v>
      </c>
      <c r="AL98" s="68">
        <f t="shared" si="10"/>
        <v>45</v>
      </c>
      <c r="AM98" s="70"/>
      <c r="AN98" s="70"/>
      <c r="AO98" s="70"/>
      <c r="AP98"/>
      <c r="AQ98"/>
      <c r="AR98"/>
      <c r="AS98"/>
      <c r="AT98"/>
      <c r="AU98"/>
      <c r="AV98"/>
      <c r="AW98"/>
      <c r="AX98"/>
      <c r="AY98"/>
      <c r="AZ98"/>
      <c r="BA98"/>
      <c r="BB98"/>
      <c r="BC98"/>
      <c r="BD98"/>
      <c r="BE98"/>
      <c r="BF98"/>
      <c r="BG98"/>
      <c r="BH98"/>
      <c r="BI98"/>
      <c r="BJ98"/>
      <c r="BK98"/>
      <c r="BL98"/>
      <c r="BM98"/>
      <c r="BN98"/>
      <c r="BO98"/>
      <c r="BP98"/>
      <c r="BQ98"/>
    </row>
    <row r="99" spans="1:69" ht="27" customHeight="1" x14ac:dyDescent="0.25">
      <c r="A99" s="46">
        <v>86</v>
      </c>
      <c r="B99" s="47">
        <v>2019</v>
      </c>
      <c r="C99" s="48" t="s">
        <v>303</v>
      </c>
      <c r="D99" s="50" t="s">
        <v>65</v>
      </c>
      <c r="E99" s="48" t="s">
        <v>66</v>
      </c>
      <c r="F99" s="49" t="s">
        <v>67</v>
      </c>
      <c r="G99" s="50" t="s">
        <v>299</v>
      </c>
      <c r="H99" s="51" t="s">
        <v>69</v>
      </c>
      <c r="I99" s="52">
        <v>45</v>
      </c>
      <c r="J99" s="53" t="str">
        <f>IF(ISERROR(VLOOKUP(I99,[1]Eje_Pilar!$C$2:$E$47,2,FALSE))," ",VLOOKUP(I99,[1]Eje_Pilar!$C$2:$E$47,2,FALSE))</f>
        <v>Gobernanza e influencia local, regional e internacional</v>
      </c>
      <c r="K99" s="53" t="str">
        <f>IF(ISERROR(VLOOKUP(I99,[1]Eje_Pilar!$C$2:$E$47,3,FALSE))," ",VLOOKUP(I99,[1]Eje_Pilar!$C$2:$E$47,3,FALSE))</f>
        <v>Eje Transversal 4 Gobierno Legitimo, Fortalecimiento Local y Eficiencia</v>
      </c>
      <c r="L99" s="54">
        <v>1415</v>
      </c>
      <c r="M99" s="55">
        <v>1014206144</v>
      </c>
      <c r="N99" s="56" t="s">
        <v>304</v>
      </c>
      <c r="O99" s="57">
        <v>48447000</v>
      </c>
      <c r="P99" s="58"/>
      <c r="Q99" s="59"/>
      <c r="R99" s="60"/>
      <c r="S99" s="57"/>
      <c r="T99" s="61">
        <f t="shared" si="6"/>
        <v>48447000</v>
      </c>
      <c r="U99" s="62">
        <v>48447000</v>
      </c>
      <c r="V99" s="63">
        <v>43497</v>
      </c>
      <c r="W99" s="63">
        <v>43500</v>
      </c>
      <c r="X99" s="63">
        <v>43772</v>
      </c>
      <c r="Y99" s="47">
        <v>270</v>
      </c>
      <c r="Z99" s="47"/>
      <c r="AA99" s="65"/>
      <c r="AB99" s="55"/>
      <c r="AC99" s="55"/>
      <c r="AD99" s="55"/>
      <c r="AE99" s="55" t="s">
        <v>71</v>
      </c>
      <c r="AF99" s="66">
        <f t="shared" si="11"/>
        <v>1</v>
      </c>
      <c r="AG99" s="67">
        <f>IF(SUMPRODUCT((A$14:A99=A99)*(B$14:B99=B99)*(C$14:C99=C99))&gt;1,0,1)</f>
        <v>1</v>
      </c>
      <c r="AH99" s="68" t="str">
        <f t="shared" si="7"/>
        <v>Contratos de prestación de servicios profesionales y de apoyo a la gestión</v>
      </c>
      <c r="AI99" s="68" t="str">
        <f t="shared" si="8"/>
        <v>Contratación directa</v>
      </c>
      <c r="AJ99" s="69" t="str">
        <f>IFERROR(VLOOKUP(F99,[1]Tipo!$C$12:$C$27,1,FALSE),"NO")</f>
        <v>Prestación de servicios profesionales y de apoyo a la gestión, o para la ejecución de trabajos artísticos que sólo puedan encomendarse a determinadas personas naturales;</v>
      </c>
      <c r="AK99" s="68" t="str">
        <f t="shared" si="9"/>
        <v>Inversión</v>
      </c>
      <c r="AL99" s="68">
        <f t="shared" si="10"/>
        <v>45</v>
      </c>
      <c r="AM99" s="70"/>
      <c r="AN99" s="70"/>
      <c r="AO99" s="70"/>
      <c r="AP99"/>
      <c r="AQ99"/>
      <c r="AR99"/>
      <c r="AS99"/>
      <c r="AT99"/>
      <c r="AU99"/>
      <c r="AV99"/>
      <c r="AW99"/>
      <c r="AX99"/>
      <c r="AY99"/>
      <c r="AZ99"/>
      <c r="BA99"/>
      <c r="BB99"/>
      <c r="BC99"/>
      <c r="BD99"/>
      <c r="BE99"/>
      <c r="BF99"/>
      <c r="BG99"/>
      <c r="BH99"/>
      <c r="BI99"/>
      <c r="BJ99"/>
      <c r="BK99"/>
      <c r="BL99"/>
      <c r="BM99"/>
      <c r="BN99"/>
      <c r="BO99"/>
      <c r="BP99"/>
      <c r="BQ99"/>
    </row>
    <row r="100" spans="1:69" ht="27" customHeight="1" x14ac:dyDescent="0.25">
      <c r="A100" s="46">
        <v>87</v>
      </c>
      <c r="B100" s="47">
        <v>2019</v>
      </c>
      <c r="C100" s="48" t="s">
        <v>305</v>
      </c>
      <c r="D100" s="50" t="s">
        <v>65</v>
      </c>
      <c r="E100" s="48" t="s">
        <v>66</v>
      </c>
      <c r="F100" s="49" t="s">
        <v>67</v>
      </c>
      <c r="G100" s="50" t="s">
        <v>306</v>
      </c>
      <c r="H100" s="51" t="s">
        <v>69</v>
      </c>
      <c r="I100" s="52">
        <v>45</v>
      </c>
      <c r="J100" s="53" t="str">
        <f>IF(ISERROR(VLOOKUP(I100,[1]Eje_Pilar!$C$2:$E$47,2,FALSE))," ",VLOOKUP(I100,[1]Eje_Pilar!$C$2:$E$47,2,FALSE))</f>
        <v>Gobernanza e influencia local, regional e internacional</v>
      </c>
      <c r="K100" s="53" t="str">
        <f>IF(ISERROR(VLOOKUP(I100,[1]Eje_Pilar!$C$2:$E$47,3,FALSE))," ",VLOOKUP(I100,[1]Eje_Pilar!$C$2:$E$47,3,FALSE))</f>
        <v>Eje Transversal 4 Gobierno Legitimo, Fortalecimiento Local y Eficiencia</v>
      </c>
      <c r="L100" s="54">
        <v>1415</v>
      </c>
      <c r="M100" s="55">
        <v>94541052</v>
      </c>
      <c r="N100" s="56" t="s">
        <v>307</v>
      </c>
      <c r="O100" s="57">
        <v>48447000</v>
      </c>
      <c r="P100" s="58"/>
      <c r="Q100" s="59"/>
      <c r="R100" s="60"/>
      <c r="S100" s="57"/>
      <c r="T100" s="61">
        <f t="shared" si="6"/>
        <v>48447000</v>
      </c>
      <c r="U100" s="62">
        <v>48447000</v>
      </c>
      <c r="V100" s="63">
        <v>43497</v>
      </c>
      <c r="W100" s="63">
        <v>43500</v>
      </c>
      <c r="X100" s="63">
        <v>43772</v>
      </c>
      <c r="Y100" s="47">
        <v>270</v>
      </c>
      <c r="Z100" s="47"/>
      <c r="AA100" s="65"/>
      <c r="AB100" s="55"/>
      <c r="AC100" s="55"/>
      <c r="AD100" s="55"/>
      <c r="AE100" s="55" t="s">
        <v>71</v>
      </c>
      <c r="AF100" s="66">
        <f t="shared" si="11"/>
        <v>1</v>
      </c>
      <c r="AG100" s="67">
        <f>IF(SUMPRODUCT((A$14:A100=A100)*(B$14:B100=B100)*(C$14:C100=C100))&gt;1,0,1)</f>
        <v>1</v>
      </c>
      <c r="AH100" s="68" t="str">
        <f t="shared" si="7"/>
        <v>Contratos de prestación de servicios profesionales y de apoyo a la gestión</v>
      </c>
      <c r="AI100" s="68" t="str">
        <f t="shared" si="8"/>
        <v>Contratación directa</v>
      </c>
      <c r="AJ100" s="69" t="str">
        <f>IFERROR(VLOOKUP(F100,[1]Tipo!$C$12:$C$27,1,FALSE),"NO")</f>
        <v>Prestación de servicios profesionales y de apoyo a la gestión, o para la ejecución de trabajos artísticos que sólo puedan encomendarse a determinadas personas naturales;</v>
      </c>
      <c r="AK100" s="68" t="str">
        <f t="shared" si="9"/>
        <v>Inversión</v>
      </c>
      <c r="AL100" s="68">
        <f t="shared" si="10"/>
        <v>45</v>
      </c>
      <c r="AM100" s="70"/>
      <c r="AN100" s="70"/>
      <c r="AO100" s="70"/>
      <c r="AP100"/>
      <c r="AQ100"/>
      <c r="AR100"/>
      <c r="AS100"/>
      <c r="AT100"/>
      <c r="AU100"/>
      <c r="AV100"/>
      <c r="AW100"/>
      <c r="AX100"/>
      <c r="AY100"/>
      <c r="AZ100"/>
      <c r="BA100"/>
      <c r="BB100"/>
      <c r="BC100"/>
      <c r="BD100"/>
      <c r="BE100"/>
      <c r="BF100"/>
      <c r="BG100"/>
      <c r="BH100"/>
      <c r="BI100"/>
      <c r="BJ100"/>
      <c r="BK100"/>
      <c r="BL100"/>
      <c r="BM100"/>
      <c r="BN100"/>
      <c r="BO100"/>
      <c r="BP100"/>
      <c r="BQ100"/>
    </row>
    <row r="101" spans="1:69" ht="27" customHeight="1" x14ac:dyDescent="0.25">
      <c r="A101" s="46">
        <v>88</v>
      </c>
      <c r="B101" s="47">
        <v>2019</v>
      </c>
      <c r="C101" s="48" t="s">
        <v>308</v>
      </c>
      <c r="D101" s="50" t="s">
        <v>65</v>
      </c>
      <c r="E101" s="48" t="s">
        <v>66</v>
      </c>
      <c r="F101" s="49" t="s">
        <v>67</v>
      </c>
      <c r="G101" s="50" t="s">
        <v>309</v>
      </c>
      <c r="H101" s="51" t="s">
        <v>69</v>
      </c>
      <c r="I101" s="52">
        <v>45</v>
      </c>
      <c r="J101" s="53" t="str">
        <f>IF(ISERROR(VLOOKUP(I101,[1]Eje_Pilar!$C$2:$E$47,2,FALSE))," ",VLOOKUP(I101,[1]Eje_Pilar!$C$2:$E$47,2,FALSE))</f>
        <v>Gobernanza e influencia local, regional e internacional</v>
      </c>
      <c r="K101" s="53" t="str">
        <f>IF(ISERROR(VLOOKUP(I101,[1]Eje_Pilar!$C$2:$E$47,3,FALSE))," ",VLOOKUP(I101,[1]Eje_Pilar!$C$2:$E$47,3,FALSE))</f>
        <v>Eje Transversal 4 Gobierno Legitimo, Fortalecimiento Local y Eficiencia</v>
      </c>
      <c r="L101" s="54">
        <v>1415</v>
      </c>
      <c r="M101" s="55">
        <v>1026582378</v>
      </c>
      <c r="N101" s="56" t="s">
        <v>310</v>
      </c>
      <c r="O101" s="57">
        <v>37269000</v>
      </c>
      <c r="P101" s="58"/>
      <c r="Q101" s="59"/>
      <c r="R101" s="60"/>
      <c r="S101" s="57"/>
      <c r="T101" s="61">
        <f t="shared" si="6"/>
        <v>37269000</v>
      </c>
      <c r="U101" s="62">
        <v>33128000</v>
      </c>
      <c r="V101" s="63">
        <v>43500</v>
      </c>
      <c r="W101" s="63">
        <v>43501</v>
      </c>
      <c r="X101" s="63">
        <v>43773</v>
      </c>
      <c r="Y101" s="47">
        <v>270</v>
      </c>
      <c r="Z101" s="47"/>
      <c r="AA101" s="65"/>
      <c r="AB101" s="55"/>
      <c r="AC101" s="55"/>
      <c r="AD101" s="55"/>
      <c r="AE101" s="55" t="s">
        <v>71</v>
      </c>
      <c r="AF101" s="66">
        <f t="shared" si="11"/>
        <v>0.88888888888888884</v>
      </c>
      <c r="AG101" s="67">
        <f>IF(SUMPRODUCT((A$14:A101=A101)*(B$14:B101=B101)*(C$14:C101=C101))&gt;1,0,1)</f>
        <v>1</v>
      </c>
      <c r="AH101" s="68" t="str">
        <f t="shared" si="7"/>
        <v>Contratos de prestación de servicios profesionales y de apoyo a la gestión</v>
      </c>
      <c r="AI101" s="68" t="str">
        <f t="shared" si="8"/>
        <v>Contratación directa</v>
      </c>
      <c r="AJ101" s="69" t="str">
        <f>IFERROR(VLOOKUP(F101,[1]Tipo!$C$12:$C$27,1,FALSE),"NO")</f>
        <v>Prestación de servicios profesionales y de apoyo a la gestión, o para la ejecución de trabajos artísticos que sólo puedan encomendarse a determinadas personas naturales;</v>
      </c>
      <c r="AK101" s="68" t="str">
        <f t="shared" si="9"/>
        <v>Inversión</v>
      </c>
      <c r="AL101" s="68">
        <f t="shared" si="10"/>
        <v>45</v>
      </c>
      <c r="AM101" s="70"/>
      <c r="AN101" s="70"/>
      <c r="AO101" s="70"/>
      <c r="AP101"/>
      <c r="AQ101"/>
      <c r="AR101"/>
      <c r="AS101"/>
      <c r="AT101"/>
      <c r="AU101"/>
      <c r="AV101"/>
      <c r="AW101"/>
      <c r="AX101"/>
      <c r="AY101"/>
      <c r="AZ101"/>
      <c r="BA101"/>
      <c r="BB101"/>
      <c r="BC101"/>
      <c r="BD101"/>
      <c r="BE101"/>
      <c r="BF101"/>
      <c r="BG101"/>
      <c r="BH101"/>
      <c r="BI101"/>
      <c r="BJ101"/>
      <c r="BK101"/>
      <c r="BL101"/>
      <c r="BM101"/>
      <c r="BN101"/>
      <c r="BO101"/>
      <c r="BP101"/>
      <c r="BQ101"/>
    </row>
    <row r="102" spans="1:69" ht="27" customHeight="1" x14ac:dyDescent="0.25">
      <c r="A102" s="46">
        <v>89</v>
      </c>
      <c r="B102" s="47">
        <v>2019</v>
      </c>
      <c r="C102" s="48" t="s">
        <v>311</v>
      </c>
      <c r="D102" s="50" t="s">
        <v>65</v>
      </c>
      <c r="E102" s="48" t="s">
        <v>66</v>
      </c>
      <c r="F102" s="49" t="s">
        <v>67</v>
      </c>
      <c r="G102" s="50" t="s">
        <v>84</v>
      </c>
      <c r="H102" s="51" t="s">
        <v>69</v>
      </c>
      <c r="I102" s="52">
        <v>45</v>
      </c>
      <c r="J102" s="53" t="str">
        <f>IF(ISERROR(VLOOKUP(I102,[1]Eje_Pilar!$C$2:$E$47,2,FALSE))," ",VLOOKUP(I102,[1]Eje_Pilar!$C$2:$E$47,2,FALSE))</f>
        <v>Gobernanza e influencia local, regional e internacional</v>
      </c>
      <c r="K102" s="53" t="str">
        <f>IF(ISERROR(VLOOKUP(I102,[1]Eje_Pilar!$C$2:$E$47,3,FALSE))," ",VLOOKUP(I102,[1]Eje_Pilar!$C$2:$E$47,3,FALSE))</f>
        <v>Eje Transversal 4 Gobierno Legitimo, Fortalecimiento Local y Eficiencia</v>
      </c>
      <c r="L102" s="54">
        <v>1415</v>
      </c>
      <c r="M102" s="55">
        <v>1030593012</v>
      </c>
      <c r="N102" s="56" t="s">
        <v>312</v>
      </c>
      <c r="O102" s="57">
        <v>63351000</v>
      </c>
      <c r="P102" s="58"/>
      <c r="Q102" s="59"/>
      <c r="R102" s="60"/>
      <c r="S102" s="57"/>
      <c r="T102" s="61">
        <f t="shared" si="6"/>
        <v>63351000</v>
      </c>
      <c r="U102" s="62">
        <v>27921366</v>
      </c>
      <c r="V102" s="63">
        <v>43501</v>
      </c>
      <c r="W102" s="63">
        <v>43502</v>
      </c>
      <c r="X102" s="71">
        <v>43620</v>
      </c>
      <c r="Y102" s="47">
        <v>270</v>
      </c>
      <c r="Z102" s="47"/>
      <c r="AA102" s="65"/>
      <c r="AB102" s="55"/>
      <c r="AC102" s="55"/>
      <c r="AD102" s="55"/>
      <c r="AE102" s="55" t="s">
        <v>71</v>
      </c>
      <c r="AF102" s="66">
        <f t="shared" si="11"/>
        <v>0.44074073021736043</v>
      </c>
      <c r="AG102" s="67">
        <f>IF(SUMPRODUCT((A$14:A102=A102)*(B$14:B102=B102)*(C$14:C102=C102))&gt;1,0,1)</f>
        <v>1</v>
      </c>
      <c r="AH102" s="68" t="str">
        <f t="shared" si="7"/>
        <v>Contratos de prestación de servicios profesionales y de apoyo a la gestión</v>
      </c>
      <c r="AI102" s="68" t="str">
        <f t="shared" si="8"/>
        <v>Contratación directa</v>
      </c>
      <c r="AJ102" s="69" t="str">
        <f>IFERROR(VLOOKUP(F102,[1]Tipo!$C$12:$C$27,1,FALSE),"NO")</f>
        <v>Prestación de servicios profesionales y de apoyo a la gestión, o para la ejecución de trabajos artísticos que sólo puedan encomendarse a determinadas personas naturales;</v>
      </c>
      <c r="AK102" s="68" t="str">
        <f t="shared" si="9"/>
        <v>Inversión</v>
      </c>
      <c r="AL102" s="68">
        <f t="shared" si="10"/>
        <v>45</v>
      </c>
      <c r="AM102" s="70"/>
      <c r="AN102" s="70"/>
      <c r="AO102" s="70"/>
      <c r="AP102"/>
      <c r="AQ102"/>
      <c r="AR102"/>
      <c r="AS102"/>
      <c r="AT102"/>
      <c r="AU102"/>
      <c r="AV102"/>
      <c r="AW102"/>
      <c r="AX102"/>
      <c r="AY102"/>
      <c r="AZ102"/>
      <c r="BA102"/>
      <c r="BB102"/>
      <c r="BC102"/>
      <c r="BD102"/>
      <c r="BE102"/>
      <c r="BF102"/>
      <c r="BG102"/>
      <c r="BH102"/>
      <c r="BI102"/>
      <c r="BJ102"/>
      <c r="BK102"/>
      <c r="BL102"/>
      <c r="BM102"/>
      <c r="BN102"/>
      <c r="BO102"/>
      <c r="BP102"/>
      <c r="BQ102"/>
    </row>
    <row r="103" spans="1:69" ht="27" customHeight="1" x14ac:dyDescent="0.25">
      <c r="A103" s="46">
        <v>90</v>
      </c>
      <c r="B103" s="47">
        <v>2019</v>
      </c>
      <c r="C103" s="48" t="s">
        <v>313</v>
      </c>
      <c r="D103" s="50" t="s">
        <v>65</v>
      </c>
      <c r="E103" s="48" t="s">
        <v>66</v>
      </c>
      <c r="F103" s="49" t="s">
        <v>67</v>
      </c>
      <c r="G103" s="50" t="s">
        <v>314</v>
      </c>
      <c r="H103" s="51" t="s">
        <v>69</v>
      </c>
      <c r="I103" s="52">
        <v>45</v>
      </c>
      <c r="J103" s="53" t="str">
        <f>IF(ISERROR(VLOOKUP(I103,[1]Eje_Pilar!$C$2:$E$47,2,FALSE))," ",VLOOKUP(I103,[1]Eje_Pilar!$C$2:$E$47,2,FALSE))</f>
        <v>Gobernanza e influencia local, regional e internacional</v>
      </c>
      <c r="K103" s="53" t="str">
        <f>IF(ISERROR(VLOOKUP(I103,[1]Eje_Pilar!$C$2:$E$47,3,FALSE))," ",VLOOKUP(I103,[1]Eje_Pilar!$C$2:$E$47,3,FALSE))</f>
        <v>Eje Transversal 4 Gobierno Legitimo, Fortalecimiento Local y Eficiencia</v>
      </c>
      <c r="L103" s="54">
        <v>1415</v>
      </c>
      <c r="M103" s="55">
        <v>1018445178</v>
      </c>
      <c r="N103" s="56" t="s">
        <v>315</v>
      </c>
      <c r="O103" s="57">
        <v>19350000</v>
      </c>
      <c r="P103" s="58"/>
      <c r="Q103" s="59"/>
      <c r="R103" s="60"/>
      <c r="S103" s="57"/>
      <c r="T103" s="61">
        <f t="shared" si="6"/>
        <v>19350000</v>
      </c>
      <c r="U103" s="62">
        <v>19350000</v>
      </c>
      <c r="V103" s="63">
        <v>43501</v>
      </c>
      <c r="W103" s="63">
        <v>43502</v>
      </c>
      <c r="X103" s="63">
        <v>43774</v>
      </c>
      <c r="Y103" s="47">
        <v>270</v>
      </c>
      <c r="Z103" s="47"/>
      <c r="AA103" s="65"/>
      <c r="AB103" s="55"/>
      <c r="AC103" s="55"/>
      <c r="AD103" s="55"/>
      <c r="AE103" s="55" t="s">
        <v>71</v>
      </c>
      <c r="AF103" s="66">
        <f t="shared" si="11"/>
        <v>1</v>
      </c>
      <c r="AG103" s="67">
        <f>IF(SUMPRODUCT((A$14:A103=A103)*(B$14:B103=B103)*(C$14:C103=C103))&gt;1,0,1)</f>
        <v>1</v>
      </c>
      <c r="AH103" s="68" t="str">
        <f t="shared" si="7"/>
        <v>Contratos de prestación de servicios profesionales y de apoyo a la gestión</v>
      </c>
      <c r="AI103" s="68" t="str">
        <f t="shared" si="8"/>
        <v>Contratación directa</v>
      </c>
      <c r="AJ103" s="69" t="str">
        <f>IFERROR(VLOOKUP(F103,[1]Tipo!$C$12:$C$27,1,FALSE),"NO")</f>
        <v>Prestación de servicios profesionales y de apoyo a la gestión, o para la ejecución de trabajos artísticos que sólo puedan encomendarse a determinadas personas naturales;</v>
      </c>
      <c r="AK103" s="68" t="str">
        <f t="shared" si="9"/>
        <v>Inversión</v>
      </c>
      <c r="AL103" s="68">
        <f t="shared" si="10"/>
        <v>45</v>
      </c>
      <c r="AM103" s="70"/>
      <c r="AN103" s="70"/>
      <c r="AO103" s="70"/>
      <c r="AP103"/>
      <c r="AQ103"/>
      <c r="AR103"/>
      <c r="AS103"/>
      <c r="AT103"/>
      <c r="AU103"/>
      <c r="AV103"/>
      <c r="AW103"/>
      <c r="AX103"/>
      <c r="AY103"/>
      <c r="AZ103"/>
      <c r="BA103"/>
      <c r="BB103"/>
      <c r="BC103"/>
      <c r="BD103"/>
      <c r="BE103"/>
      <c r="BF103"/>
      <c r="BG103"/>
      <c r="BH103"/>
      <c r="BI103"/>
      <c r="BJ103"/>
      <c r="BK103"/>
      <c r="BL103"/>
      <c r="BM103"/>
      <c r="BN103"/>
      <c r="BO103"/>
      <c r="BP103"/>
      <c r="BQ103"/>
    </row>
    <row r="104" spans="1:69" ht="27" customHeight="1" x14ac:dyDescent="0.25">
      <c r="A104" s="46">
        <v>91</v>
      </c>
      <c r="B104" s="47">
        <v>2019</v>
      </c>
      <c r="C104" s="48" t="s">
        <v>316</v>
      </c>
      <c r="D104" s="50" t="s">
        <v>65</v>
      </c>
      <c r="E104" s="48" t="s">
        <v>66</v>
      </c>
      <c r="F104" s="49" t="s">
        <v>67</v>
      </c>
      <c r="G104" s="50" t="s">
        <v>231</v>
      </c>
      <c r="H104" s="51" t="s">
        <v>69</v>
      </c>
      <c r="I104" s="52">
        <v>45</v>
      </c>
      <c r="J104" s="53" t="str">
        <f>IF(ISERROR(VLOOKUP(I104,[1]Eje_Pilar!$C$2:$E$47,2,FALSE))," ",VLOOKUP(I104,[1]Eje_Pilar!$C$2:$E$47,2,FALSE))</f>
        <v>Gobernanza e influencia local, regional e internacional</v>
      </c>
      <c r="K104" s="53" t="str">
        <f>IF(ISERROR(VLOOKUP(I104,[1]Eje_Pilar!$C$2:$E$47,3,FALSE))," ",VLOOKUP(I104,[1]Eje_Pilar!$C$2:$E$47,3,FALSE))</f>
        <v>Eje Transversal 4 Gobierno Legitimo, Fortalecimiento Local y Eficiencia</v>
      </c>
      <c r="L104" s="54">
        <v>1415</v>
      </c>
      <c r="M104" s="55">
        <v>19389666</v>
      </c>
      <c r="N104" s="56" t="s">
        <v>317</v>
      </c>
      <c r="O104" s="57">
        <v>18639000</v>
      </c>
      <c r="P104" s="58"/>
      <c r="Q104" s="59"/>
      <c r="R104" s="60"/>
      <c r="S104" s="57"/>
      <c r="T104" s="61">
        <f t="shared" si="6"/>
        <v>18639000</v>
      </c>
      <c r="U104" s="62">
        <v>18639000</v>
      </c>
      <c r="V104" s="63">
        <v>43502</v>
      </c>
      <c r="W104" s="63">
        <v>43503</v>
      </c>
      <c r="X104" s="63">
        <v>43775</v>
      </c>
      <c r="Y104" s="47">
        <v>270</v>
      </c>
      <c r="Z104" s="47"/>
      <c r="AA104" s="65"/>
      <c r="AB104" s="55"/>
      <c r="AC104" s="55"/>
      <c r="AD104" s="55"/>
      <c r="AE104" s="55" t="s">
        <v>71</v>
      </c>
      <c r="AF104" s="66">
        <f t="shared" si="11"/>
        <v>1</v>
      </c>
      <c r="AG104" s="67">
        <f>IF(SUMPRODUCT((A$14:A104=A104)*(B$14:B104=B104)*(C$14:C104=C104))&gt;1,0,1)</f>
        <v>1</v>
      </c>
      <c r="AH104" s="68" t="str">
        <f t="shared" si="7"/>
        <v>Contratos de prestación de servicios profesionales y de apoyo a la gestión</v>
      </c>
      <c r="AI104" s="68" t="str">
        <f t="shared" si="8"/>
        <v>Contratación directa</v>
      </c>
      <c r="AJ104" s="69" t="str">
        <f>IFERROR(VLOOKUP(F104,[1]Tipo!$C$12:$C$27,1,FALSE),"NO")</f>
        <v>Prestación de servicios profesionales y de apoyo a la gestión, o para la ejecución de trabajos artísticos que sólo puedan encomendarse a determinadas personas naturales;</v>
      </c>
      <c r="AK104" s="68" t="str">
        <f t="shared" si="9"/>
        <v>Inversión</v>
      </c>
      <c r="AL104" s="68">
        <f t="shared" si="10"/>
        <v>45</v>
      </c>
      <c r="AM104" s="70"/>
      <c r="AN104" s="70"/>
      <c r="AO104" s="70"/>
      <c r="AP104"/>
      <c r="AQ104"/>
      <c r="AR104"/>
      <c r="AS104"/>
      <c r="AT104"/>
      <c r="AU104"/>
      <c r="AV104"/>
      <c r="AW104"/>
      <c r="AX104"/>
      <c r="AY104"/>
      <c r="AZ104"/>
      <c r="BA104"/>
      <c r="BB104"/>
      <c r="BC104"/>
      <c r="BD104"/>
      <c r="BE104"/>
      <c r="BF104"/>
      <c r="BG104"/>
      <c r="BH104"/>
      <c r="BI104"/>
      <c r="BJ104"/>
      <c r="BK104"/>
      <c r="BL104"/>
      <c r="BM104"/>
      <c r="BN104"/>
      <c r="BO104"/>
      <c r="BP104"/>
      <c r="BQ104"/>
    </row>
    <row r="105" spans="1:69" ht="27" customHeight="1" x14ac:dyDescent="0.25">
      <c r="A105" s="46">
        <v>92</v>
      </c>
      <c r="B105" s="47">
        <v>2019</v>
      </c>
      <c r="C105" s="48" t="s">
        <v>318</v>
      </c>
      <c r="D105" s="50" t="s">
        <v>65</v>
      </c>
      <c r="E105" s="48" t="s">
        <v>66</v>
      </c>
      <c r="F105" s="49" t="s">
        <v>67</v>
      </c>
      <c r="G105" s="50" t="s">
        <v>296</v>
      </c>
      <c r="H105" s="51" t="s">
        <v>69</v>
      </c>
      <c r="I105" s="52">
        <v>45</v>
      </c>
      <c r="J105" s="53" t="str">
        <f>IF(ISERROR(VLOOKUP(I105,[1]Eje_Pilar!$C$2:$E$47,2,FALSE))," ",VLOOKUP(I105,[1]Eje_Pilar!$C$2:$E$47,2,FALSE))</f>
        <v>Gobernanza e influencia local, regional e internacional</v>
      </c>
      <c r="K105" s="53" t="str">
        <f>IF(ISERROR(VLOOKUP(I105,[1]Eje_Pilar!$C$2:$E$47,3,FALSE))," ",VLOOKUP(I105,[1]Eje_Pilar!$C$2:$E$47,3,FALSE))</f>
        <v>Eje Transversal 4 Gobierno Legitimo, Fortalecimiento Local y Eficiencia</v>
      </c>
      <c r="L105" s="54">
        <v>1415</v>
      </c>
      <c r="M105" s="55">
        <v>1024479821</v>
      </c>
      <c r="N105" s="56" t="s">
        <v>319</v>
      </c>
      <c r="O105" s="57">
        <v>40995000</v>
      </c>
      <c r="P105" s="58"/>
      <c r="Q105" s="59"/>
      <c r="R105" s="60"/>
      <c r="S105" s="57"/>
      <c r="T105" s="61">
        <f t="shared" si="6"/>
        <v>40995000</v>
      </c>
      <c r="U105" s="62">
        <v>40995000</v>
      </c>
      <c r="V105" s="63">
        <v>43501</v>
      </c>
      <c r="W105" s="63">
        <v>43502</v>
      </c>
      <c r="X105" s="63">
        <v>43774</v>
      </c>
      <c r="Y105" s="47">
        <v>270</v>
      </c>
      <c r="Z105" s="47"/>
      <c r="AA105" s="65"/>
      <c r="AB105" s="55"/>
      <c r="AC105" s="55"/>
      <c r="AD105" s="55"/>
      <c r="AE105" s="55" t="s">
        <v>71</v>
      </c>
      <c r="AF105" s="66">
        <f t="shared" si="11"/>
        <v>1</v>
      </c>
      <c r="AG105" s="67">
        <f>IF(SUMPRODUCT((A$14:A105=A105)*(B$14:B105=B105)*(C$14:C105=C105))&gt;1,0,1)</f>
        <v>1</v>
      </c>
      <c r="AH105" s="68" t="str">
        <f t="shared" si="7"/>
        <v>Contratos de prestación de servicios profesionales y de apoyo a la gestión</v>
      </c>
      <c r="AI105" s="68" t="str">
        <f t="shared" si="8"/>
        <v>Contratación directa</v>
      </c>
      <c r="AJ105" s="69" t="str">
        <f>IFERROR(VLOOKUP(F105,[1]Tipo!$C$12:$C$27,1,FALSE),"NO")</f>
        <v>Prestación de servicios profesionales y de apoyo a la gestión, o para la ejecución de trabajos artísticos que sólo puedan encomendarse a determinadas personas naturales;</v>
      </c>
      <c r="AK105" s="68" t="str">
        <f t="shared" si="9"/>
        <v>Inversión</v>
      </c>
      <c r="AL105" s="68">
        <f t="shared" si="10"/>
        <v>45</v>
      </c>
      <c r="AM105" s="70"/>
      <c r="AN105" s="70"/>
      <c r="AO105" s="70"/>
      <c r="AP105"/>
      <c r="AQ105"/>
      <c r="AR105"/>
      <c r="AS105"/>
      <c r="AT105"/>
      <c r="AU105"/>
      <c r="AV105"/>
      <c r="AW105"/>
      <c r="AX105"/>
      <c r="AY105"/>
      <c r="AZ105"/>
      <c r="BA105"/>
      <c r="BB105"/>
      <c r="BC105"/>
      <c r="BD105"/>
      <c r="BE105"/>
      <c r="BF105"/>
      <c r="BG105"/>
      <c r="BH105"/>
      <c r="BI105"/>
      <c r="BJ105"/>
      <c r="BK105"/>
      <c r="BL105"/>
      <c r="BM105"/>
      <c r="BN105"/>
      <c r="BO105"/>
      <c r="BP105"/>
      <c r="BQ105"/>
    </row>
    <row r="106" spans="1:69" ht="27" customHeight="1" x14ac:dyDescent="0.25">
      <c r="A106" s="46">
        <v>93</v>
      </c>
      <c r="B106" s="47">
        <v>2019</v>
      </c>
      <c r="C106" s="48" t="s">
        <v>320</v>
      </c>
      <c r="D106" s="50" t="s">
        <v>65</v>
      </c>
      <c r="E106" s="48" t="s">
        <v>66</v>
      </c>
      <c r="F106" s="49" t="s">
        <v>67</v>
      </c>
      <c r="G106" s="50" t="s">
        <v>321</v>
      </c>
      <c r="H106" s="51" t="s">
        <v>69</v>
      </c>
      <c r="I106" s="52">
        <v>3</v>
      </c>
      <c r="J106" s="53" t="str">
        <f>IF(ISERROR(VLOOKUP(I106,[1]Eje_Pilar!$C$2:$E$47,2,FALSE))," ",VLOOKUP(I106,[1]Eje_Pilar!$C$2:$E$47,2,FALSE))</f>
        <v>Igualdad y autonomía para una Bogotá incluyente</v>
      </c>
      <c r="K106" s="53" t="str">
        <f>IF(ISERROR(VLOOKUP(I106,[1]Eje_Pilar!$C$2:$E$47,3,FALSE))," ",VLOOKUP(I106,[1]Eje_Pilar!$C$2:$E$47,3,FALSE))</f>
        <v>Pilar 1 Igualdad de Calidad de Vida</v>
      </c>
      <c r="L106" s="54">
        <v>1403</v>
      </c>
      <c r="M106" s="55">
        <v>10953160</v>
      </c>
      <c r="N106" s="56" t="s">
        <v>322</v>
      </c>
      <c r="O106" s="57">
        <v>25335000</v>
      </c>
      <c r="P106" s="58"/>
      <c r="Q106" s="59"/>
      <c r="R106" s="60">
        <v>1</v>
      </c>
      <c r="S106" s="74">
        <v>9689400</v>
      </c>
      <c r="T106" s="61">
        <f t="shared" si="6"/>
        <v>35024400</v>
      </c>
      <c r="U106" s="62">
        <v>27680833</v>
      </c>
      <c r="V106" s="63">
        <v>43501</v>
      </c>
      <c r="W106" s="63">
        <v>43502</v>
      </c>
      <c r="X106" s="63">
        <v>43774</v>
      </c>
      <c r="Y106" s="47">
        <v>270</v>
      </c>
      <c r="Z106" s="47"/>
      <c r="AA106" s="65"/>
      <c r="AB106" s="55"/>
      <c r="AC106" s="55"/>
      <c r="AD106" s="55"/>
      <c r="AE106" s="55" t="s">
        <v>71</v>
      </c>
      <c r="AF106" s="66">
        <f t="shared" si="11"/>
        <v>0.79032996996379667</v>
      </c>
      <c r="AG106" s="67">
        <f>IF(SUMPRODUCT((A$14:A106=A106)*(B$14:B106=B106)*(C$14:C106=C106))&gt;1,0,1)</f>
        <v>1</v>
      </c>
      <c r="AH106" s="68" t="str">
        <f t="shared" si="7"/>
        <v>Contratos de prestación de servicios profesionales y de apoyo a la gestión</v>
      </c>
      <c r="AI106" s="68" t="str">
        <f t="shared" si="8"/>
        <v>Contratación directa</v>
      </c>
      <c r="AJ106" s="69" t="str">
        <f>IFERROR(VLOOKUP(F106,[1]Tipo!$C$12:$C$27,1,FALSE),"NO")</f>
        <v>Prestación de servicios profesionales y de apoyo a la gestión, o para la ejecución de trabajos artísticos que sólo puedan encomendarse a determinadas personas naturales;</v>
      </c>
      <c r="AK106" s="68" t="str">
        <f t="shared" si="9"/>
        <v>Inversión</v>
      </c>
      <c r="AL106" s="68">
        <f t="shared" si="10"/>
        <v>3</v>
      </c>
      <c r="AM106" s="70"/>
      <c r="AN106" s="70"/>
      <c r="AO106" s="70"/>
      <c r="AP106"/>
      <c r="AQ106"/>
      <c r="AR106"/>
      <c r="AS106"/>
      <c r="AT106"/>
      <c r="AU106"/>
      <c r="AV106"/>
      <c r="AW106"/>
      <c r="AX106"/>
      <c r="AY106"/>
      <c r="AZ106"/>
      <c r="BA106"/>
      <c r="BB106"/>
      <c r="BC106"/>
      <c r="BD106"/>
      <c r="BE106"/>
      <c r="BF106"/>
      <c r="BG106"/>
      <c r="BH106"/>
      <c r="BI106"/>
      <c r="BJ106"/>
      <c r="BK106"/>
      <c r="BL106"/>
      <c r="BM106"/>
      <c r="BN106"/>
      <c r="BO106"/>
      <c r="BP106"/>
      <c r="BQ106"/>
    </row>
    <row r="107" spans="1:69" ht="27" customHeight="1" x14ac:dyDescent="0.25">
      <c r="A107" s="46">
        <v>94</v>
      </c>
      <c r="B107" s="47">
        <v>2019</v>
      </c>
      <c r="C107" s="48" t="s">
        <v>323</v>
      </c>
      <c r="D107" s="50" t="s">
        <v>65</v>
      </c>
      <c r="E107" s="48" t="s">
        <v>66</v>
      </c>
      <c r="F107" s="49" t="s">
        <v>67</v>
      </c>
      <c r="G107" s="50" t="s">
        <v>324</v>
      </c>
      <c r="H107" s="51" t="s">
        <v>69</v>
      </c>
      <c r="I107" s="52">
        <v>45</v>
      </c>
      <c r="J107" s="53" t="str">
        <f>IF(ISERROR(VLOOKUP(I107,[1]Eje_Pilar!$C$2:$E$47,2,FALSE))," ",VLOOKUP(I107,[1]Eje_Pilar!$C$2:$E$47,2,FALSE))</f>
        <v>Gobernanza e influencia local, regional e internacional</v>
      </c>
      <c r="K107" s="53" t="str">
        <f>IF(ISERROR(VLOOKUP(I107,[1]Eje_Pilar!$C$2:$E$47,3,FALSE))," ",VLOOKUP(I107,[1]Eje_Pilar!$C$2:$E$47,3,FALSE))</f>
        <v>Eje Transversal 4 Gobierno Legitimo, Fortalecimiento Local y Eficiencia</v>
      </c>
      <c r="L107" s="54">
        <v>1415</v>
      </c>
      <c r="M107" s="55">
        <v>52732012</v>
      </c>
      <c r="N107" s="56" t="s">
        <v>325</v>
      </c>
      <c r="O107" s="57">
        <v>37350000</v>
      </c>
      <c r="P107" s="58"/>
      <c r="Q107" s="59"/>
      <c r="R107" s="60"/>
      <c r="S107" s="57"/>
      <c r="T107" s="61">
        <f t="shared" si="6"/>
        <v>37350000</v>
      </c>
      <c r="U107" s="62">
        <v>37350000</v>
      </c>
      <c r="V107" s="63">
        <v>43501</v>
      </c>
      <c r="W107" s="63">
        <v>43502</v>
      </c>
      <c r="X107" s="63">
        <v>43774</v>
      </c>
      <c r="Y107" s="47">
        <v>270</v>
      </c>
      <c r="Z107" s="47"/>
      <c r="AA107" s="65"/>
      <c r="AB107" s="55"/>
      <c r="AC107" s="55"/>
      <c r="AD107" s="55"/>
      <c r="AE107" s="55" t="s">
        <v>71</v>
      </c>
      <c r="AF107" s="66">
        <f t="shared" si="11"/>
        <v>1</v>
      </c>
      <c r="AG107" s="67">
        <f>IF(SUMPRODUCT((A$14:A107=A107)*(B$14:B107=B107)*(C$14:C107=C107))&gt;1,0,1)</f>
        <v>1</v>
      </c>
      <c r="AH107" s="68" t="str">
        <f t="shared" si="7"/>
        <v>Contratos de prestación de servicios profesionales y de apoyo a la gestión</v>
      </c>
      <c r="AI107" s="68" t="str">
        <f t="shared" si="8"/>
        <v>Contratación directa</v>
      </c>
      <c r="AJ107" s="69" t="str">
        <f>IFERROR(VLOOKUP(F107,[1]Tipo!$C$12:$C$27,1,FALSE),"NO")</f>
        <v>Prestación de servicios profesionales y de apoyo a la gestión, o para la ejecución de trabajos artísticos que sólo puedan encomendarse a determinadas personas naturales;</v>
      </c>
      <c r="AK107" s="68" t="str">
        <f t="shared" si="9"/>
        <v>Inversión</v>
      </c>
      <c r="AL107" s="68">
        <f t="shared" si="10"/>
        <v>45</v>
      </c>
      <c r="AM107" s="70"/>
      <c r="AN107" s="70"/>
      <c r="AO107" s="70"/>
      <c r="AP107"/>
      <c r="AQ107"/>
      <c r="AR107"/>
      <c r="AS107"/>
      <c r="AT107"/>
      <c r="AU107"/>
      <c r="AV107"/>
      <c r="AW107"/>
      <c r="AX107"/>
      <c r="AY107"/>
      <c r="AZ107"/>
      <c r="BA107"/>
      <c r="BB107"/>
      <c r="BC107"/>
      <c r="BD107"/>
      <c r="BE107"/>
      <c r="BF107"/>
      <c r="BG107"/>
      <c r="BH107"/>
      <c r="BI107"/>
      <c r="BJ107"/>
      <c r="BK107"/>
      <c r="BL107"/>
      <c r="BM107"/>
      <c r="BN107"/>
      <c r="BO107"/>
      <c r="BP107"/>
      <c r="BQ107"/>
    </row>
    <row r="108" spans="1:69" ht="27" customHeight="1" x14ac:dyDescent="0.25">
      <c r="A108" s="46">
        <v>95</v>
      </c>
      <c r="B108" s="47">
        <v>2019</v>
      </c>
      <c r="C108" s="48" t="s">
        <v>326</v>
      </c>
      <c r="D108" s="50" t="s">
        <v>65</v>
      </c>
      <c r="E108" s="48" t="s">
        <v>66</v>
      </c>
      <c r="F108" s="49" t="s">
        <v>67</v>
      </c>
      <c r="G108" s="50" t="s">
        <v>324</v>
      </c>
      <c r="H108" s="51" t="s">
        <v>69</v>
      </c>
      <c r="I108" s="52">
        <v>45</v>
      </c>
      <c r="J108" s="53" t="str">
        <f>IF(ISERROR(VLOOKUP(I108,[1]Eje_Pilar!$C$2:$E$47,2,FALSE))," ",VLOOKUP(I108,[1]Eje_Pilar!$C$2:$E$47,2,FALSE))</f>
        <v>Gobernanza e influencia local, regional e internacional</v>
      </c>
      <c r="K108" s="53" t="str">
        <f>IF(ISERROR(VLOOKUP(I108,[1]Eje_Pilar!$C$2:$E$47,3,FALSE))," ",VLOOKUP(I108,[1]Eje_Pilar!$C$2:$E$47,3,FALSE))</f>
        <v>Eje Transversal 4 Gobierno Legitimo, Fortalecimiento Local y Eficiencia</v>
      </c>
      <c r="L108" s="54">
        <v>1415</v>
      </c>
      <c r="M108" s="55">
        <v>1018442398</v>
      </c>
      <c r="N108" s="56" t="s">
        <v>327</v>
      </c>
      <c r="O108" s="57">
        <v>37350000</v>
      </c>
      <c r="P108" s="58"/>
      <c r="Q108" s="59"/>
      <c r="R108" s="60"/>
      <c r="S108" s="57"/>
      <c r="T108" s="61">
        <f t="shared" si="6"/>
        <v>37350000</v>
      </c>
      <c r="U108" s="62">
        <v>37350000</v>
      </c>
      <c r="V108" s="63">
        <v>43501</v>
      </c>
      <c r="W108" s="63">
        <v>43502</v>
      </c>
      <c r="X108" s="63">
        <v>43774</v>
      </c>
      <c r="Y108" s="47">
        <v>270</v>
      </c>
      <c r="Z108" s="47"/>
      <c r="AA108" s="65"/>
      <c r="AB108" s="55"/>
      <c r="AC108" s="55"/>
      <c r="AD108" s="55"/>
      <c r="AE108" s="55" t="s">
        <v>71</v>
      </c>
      <c r="AF108" s="66">
        <f t="shared" si="11"/>
        <v>1</v>
      </c>
      <c r="AG108" s="67">
        <f>IF(SUMPRODUCT((A$14:A108=A108)*(B$14:B108=B108)*(C$14:C108=C108))&gt;1,0,1)</f>
        <v>1</v>
      </c>
      <c r="AH108" s="68" t="str">
        <f t="shared" si="7"/>
        <v>Contratos de prestación de servicios profesionales y de apoyo a la gestión</v>
      </c>
      <c r="AI108" s="68" t="str">
        <f t="shared" si="8"/>
        <v>Contratación directa</v>
      </c>
      <c r="AJ108" s="69" t="str">
        <f>IFERROR(VLOOKUP(F108,[1]Tipo!$C$12:$C$27,1,FALSE),"NO")</f>
        <v>Prestación de servicios profesionales y de apoyo a la gestión, o para la ejecución de trabajos artísticos que sólo puedan encomendarse a determinadas personas naturales;</v>
      </c>
      <c r="AK108" s="68" t="str">
        <f t="shared" si="9"/>
        <v>Inversión</v>
      </c>
      <c r="AL108" s="68">
        <f t="shared" si="10"/>
        <v>45</v>
      </c>
      <c r="AM108" s="70"/>
      <c r="AN108" s="70"/>
      <c r="AO108" s="70"/>
      <c r="AP108"/>
      <c r="AQ108"/>
      <c r="AR108"/>
      <c r="AS108"/>
      <c r="AT108"/>
      <c r="AU108"/>
      <c r="AV108"/>
      <c r="AW108"/>
      <c r="AX108"/>
      <c r="AY108"/>
      <c r="AZ108"/>
      <c r="BA108"/>
      <c r="BB108"/>
      <c r="BC108"/>
      <c r="BD108"/>
      <c r="BE108"/>
      <c r="BF108"/>
      <c r="BG108"/>
      <c r="BH108"/>
      <c r="BI108"/>
      <c r="BJ108"/>
      <c r="BK108"/>
      <c r="BL108"/>
      <c r="BM108"/>
      <c r="BN108"/>
      <c r="BO108"/>
      <c r="BP108"/>
      <c r="BQ108"/>
    </row>
    <row r="109" spans="1:69" ht="27" customHeight="1" x14ac:dyDescent="0.25">
      <c r="A109" s="46">
        <v>96</v>
      </c>
      <c r="B109" s="47">
        <v>2019</v>
      </c>
      <c r="C109" s="48" t="s">
        <v>328</v>
      </c>
      <c r="D109" s="50" t="s">
        <v>65</v>
      </c>
      <c r="E109" s="48" t="s">
        <v>66</v>
      </c>
      <c r="F109" s="49" t="s">
        <v>67</v>
      </c>
      <c r="G109" s="50" t="s">
        <v>321</v>
      </c>
      <c r="H109" s="51" t="s">
        <v>69</v>
      </c>
      <c r="I109" s="52">
        <v>3</v>
      </c>
      <c r="J109" s="53" t="str">
        <f>IF(ISERROR(VLOOKUP(I109,[1]Eje_Pilar!$C$2:$E$47,2,FALSE))," ",VLOOKUP(I109,[1]Eje_Pilar!$C$2:$E$47,2,FALSE))</f>
        <v>Igualdad y autonomía para una Bogotá incluyente</v>
      </c>
      <c r="K109" s="53" t="str">
        <f>IF(ISERROR(VLOOKUP(I109,[1]Eje_Pilar!$C$2:$E$47,3,FALSE))," ",VLOOKUP(I109,[1]Eje_Pilar!$C$2:$E$47,3,FALSE))</f>
        <v>Pilar 1 Igualdad de Calidad de Vida</v>
      </c>
      <c r="L109" s="54">
        <v>1403</v>
      </c>
      <c r="M109" s="55">
        <v>4252296</v>
      </c>
      <c r="N109" s="56" t="s">
        <v>329</v>
      </c>
      <c r="O109" s="57">
        <v>25335000</v>
      </c>
      <c r="P109" s="58"/>
      <c r="Q109" s="59"/>
      <c r="R109" s="60"/>
      <c r="S109" s="57"/>
      <c r="T109" s="61">
        <f t="shared" si="6"/>
        <v>25335000</v>
      </c>
      <c r="U109" s="62">
        <v>25335000</v>
      </c>
      <c r="V109" s="63">
        <v>43503</v>
      </c>
      <c r="W109" s="63">
        <v>43503</v>
      </c>
      <c r="X109" s="63">
        <v>43775</v>
      </c>
      <c r="Y109" s="47">
        <v>270</v>
      </c>
      <c r="Z109" s="47"/>
      <c r="AA109" s="65"/>
      <c r="AB109" s="55"/>
      <c r="AC109" s="55"/>
      <c r="AD109" s="55"/>
      <c r="AE109" s="55" t="s">
        <v>71</v>
      </c>
      <c r="AF109" s="66">
        <f t="shared" si="11"/>
        <v>1</v>
      </c>
      <c r="AG109" s="67">
        <f>IF(SUMPRODUCT((A$14:A109=A109)*(B$14:B109=B109)*(C$14:C109=C109))&gt;1,0,1)</f>
        <v>1</v>
      </c>
      <c r="AH109" s="68" t="str">
        <f t="shared" si="7"/>
        <v>Contratos de prestación de servicios profesionales y de apoyo a la gestión</v>
      </c>
      <c r="AI109" s="68" t="str">
        <f t="shared" si="8"/>
        <v>Contratación directa</v>
      </c>
      <c r="AJ109" s="69" t="str">
        <f>IFERROR(VLOOKUP(F109,[1]Tipo!$C$12:$C$27,1,FALSE),"NO")</f>
        <v>Prestación de servicios profesionales y de apoyo a la gestión, o para la ejecución de trabajos artísticos que sólo puedan encomendarse a determinadas personas naturales;</v>
      </c>
      <c r="AK109" s="68" t="str">
        <f t="shared" si="9"/>
        <v>Inversión</v>
      </c>
      <c r="AL109" s="68">
        <f t="shared" si="10"/>
        <v>3</v>
      </c>
      <c r="AM109" s="70"/>
      <c r="AN109" s="70"/>
      <c r="AO109" s="70"/>
      <c r="AP109"/>
      <c r="AQ109"/>
      <c r="AR109"/>
      <c r="AS109"/>
      <c r="AT109"/>
      <c r="AU109"/>
      <c r="AV109"/>
      <c r="AW109"/>
      <c r="AX109"/>
      <c r="AY109"/>
      <c r="AZ109"/>
      <c r="BA109"/>
      <c r="BB109"/>
      <c r="BC109"/>
      <c r="BD109"/>
      <c r="BE109"/>
      <c r="BF109"/>
      <c r="BG109"/>
      <c r="BH109"/>
      <c r="BI109"/>
      <c r="BJ109"/>
      <c r="BK109"/>
      <c r="BL109"/>
      <c r="BM109"/>
      <c r="BN109"/>
      <c r="BO109"/>
      <c r="BP109"/>
      <c r="BQ109"/>
    </row>
    <row r="110" spans="1:69" ht="27" customHeight="1" x14ac:dyDescent="0.25">
      <c r="A110" s="46">
        <v>97</v>
      </c>
      <c r="B110" s="47">
        <v>2019</v>
      </c>
      <c r="C110" s="48" t="s">
        <v>330</v>
      </c>
      <c r="D110" s="50" t="s">
        <v>65</v>
      </c>
      <c r="E110" s="48" t="s">
        <v>66</v>
      </c>
      <c r="F110" s="49" t="s">
        <v>67</v>
      </c>
      <c r="G110" s="50" t="s">
        <v>331</v>
      </c>
      <c r="H110" s="51" t="s">
        <v>69</v>
      </c>
      <c r="I110" s="52">
        <v>3</v>
      </c>
      <c r="J110" s="53" t="str">
        <f>IF(ISERROR(VLOOKUP(I110,[1]Eje_Pilar!$C$2:$E$47,2,FALSE))," ",VLOOKUP(I110,[1]Eje_Pilar!$C$2:$E$47,2,FALSE))</f>
        <v>Igualdad y autonomía para una Bogotá incluyente</v>
      </c>
      <c r="K110" s="53" t="str">
        <f>IF(ISERROR(VLOOKUP(I110,[1]Eje_Pilar!$C$2:$E$47,3,FALSE))," ",VLOOKUP(I110,[1]Eje_Pilar!$C$2:$E$47,3,FALSE))</f>
        <v>Pilar 1 Igualdad de Calidad de Vida</v>
      </c>
      <c r="L110" s="54">
        <v>1403</v>
      </c>
      <c r="M110" s="55">
        <v>1022923616</v>
      </c>
      <c r="N110" s="56" t="s">
        <v>332</v>
      </c>
      <c r="O110" s="57">
        <v>48447000</v>
      </c>
      <c r="P110" s="58"/>
      <c r="Q110" s="59"/>
      <c r="R110" s="60">
        <v>2</v>
      </c>
      <c r="S110" s="57">
        <v>13457500</v>
      </c>
      <c r="T110" s="61">
        <f t="shared" si="6"/>
        <v>61904500</v>
      </c>
      <c r="U110" s="62">
        <v>52753400</v>
      </c>
      <c r="V110" s="63">
        <v>43502</v>
      </c>
      <c r="W110" s="63">
        <v>43503</v>
      </c>
      <c r="X110" s="63">
        <v>43851</v>
      </c>
      <c r="Y110" s="47">
        <v>270</v>
      </c>
      <c r="Z110" s="47">
        <v>21</v>
      </c>
      <c r="AA110" s="65"/>
      <c r="AB110" s="55"/>
      <c r="AC110" s="55" t="s">
        <v>71</v>
      </c>
      <c r="AD110" s="55"/>
      <c r="AE110" s="55"/>
      <c r="AF110" s="66">
        <f t="shared" si="11"/>
        <v>0.85217391304347823</v>
      </c>
      <c r="AG110" s="67">
        <f>IF(SUMPRODUCT((A$14:A110=A110)*(B$14:B110=B110)*(C$14:C110=C110))&gt;1,0,1)</f>
        <v>1</v>
      </c>
      <c r="AH110" s="68" t="str">
        <f t="shared" si="7"/>
        <v>Contratos de prestación de servicios profesionales y de apoyo a la gestión</v>
      </c>
      <c r="AI110" s="68" t="str">
        <f t="shared" si="8"/>
        <v>Contratación directa</v>
      </c>
      <c r="AJ110" s="69" t="str">
        <f>IFERROR(VLOOKUP(F110,[1]Tipo!$C$12:$C$27,1,FALSE),"NO")</f>
        <v>Prestación de servicios profesionales y de apoyo a la gestión, o para la ejecución de trabajos artísticos que sólo puedan encomendarse a determinadas personas naturales;</v>
      </c>
      <c r="AK110" s="68" t="str">
        <f t="shared" si="9"/>
        <v>Inversión</v>
      </c>
      <c r="AL110" s="68">
        <f t="shared" si="10"/>
        <v>3</v>
      </c>
      <c r="AM110" s="70"/>
      <c r="AN110" s="70"/>
      <c r="AO110" s="70"/>
      <c r="AP110"/>
      <c r="AQ110"/>
      <c r="AR110"/>
      <c r="AS110"/>
      <c r="AT110"/>
      <c r="AU110"/>
      <c r="AV110"/>
      <c r="AW110"/>
      <c r="AX110"/>
      <c r="AY110"/>
      <c r="AZ110"/>
      <c r="BA110"/>
      <c r="BB110"/>
      <c r="BC110"/>
      <c r="BD110"/>
      <c r="BE110"/>
      <c r="BF110"/>
      <c r="BG110"/>
      <c r="BH110"/>
      <c r="BI110"/>
      <c r="BJ110"/>
      <c r="BK110"/>
      <c r="BL110"/>
      <c r="BM110"/>
      <c r="BN110"/>
      <c r="BO110"/>
      <c r="BP110"/>
      <c r="BQ110"/>
    </row>
    <row r="111" spans="1:69" ht="27" customHeight="1" x14ac:dyDescent="0.25">
      <c r="A111" s="46">
        <v>98</v>
      </c>
      <c r="B111" s="47">
        <v>2019</v>
      </c>
      <c r="C111" s="48" t="s">
        <v>333</v>
      </c>
      <c r="D111" s="50" t="s">
        <v>65</v>
      </c>
      <c r="E111" s="48" t="s">
        <v>66</v>
      </c>
      <c r="F111" s="49" t="s">
        <v>67</v>
      </c>
      <c r="G111" s="50" t="s">
        <v>334</v>
      </c>
      <c r="H111" s="51" t="s">
        <v>69</v>
      </c>
      <c r="I111" s="52">
        <v>3</v>
      </c>
      <c r="J111" s="53" t="str">
        <f>IF(ISERROR(VLOOKUP(I111,[1]Eje_Pilar!$C$2:$E$47,2,FALSE))," ",VLOOKUP(I111,[1]Eje_Pilar!$C$2:$E$47,2,FALSE))</f>
        <v>Igualdad y autonomía para una Bogotá incluyente</v>
      </c>
      <c r="K111" s="53" t="str">
        <f>IF(ISERROR(VLOOKUP(I111,[1]Eje_Pilar!$C$2:$E$47,3,FALSE))," ",VLOOKUP(I111,[1]Eje_Pilar!$C$2:$E$47,3,FALSE))</f>
        <v>Pilar 1 Igualdad de Calidad de Vida</v>
      </c>
      <c r="L111" s="54">
        <v>1403</v>
      </c>
      <c r="M111" s="55">
        <v>52272912</v>
      </c>
      <c r="N111" s="56" t="s">
        <v>335</v>
      </c>
      <c r="O111" s="57">
        <v>42210000</v>
      </c>
      <c r="P111" s="58"/>
      <c r="Q111" s="59"/>
      <c r="R111" s="60"/>
      <c r="S111" s="57"/>
      <c r="T111" s="61">
        <f t="shared" si="6"/>
        <v>42210000</v>
      </c>
      <c r="U111" s="62">
        <v>42210000</v>
      </c>
      <c r="V111" s="63">
        <v>43502</v>
      </c>
      <c r="W111" s="63">
        <v>43503</v>
      </c>
      <c r="X111" s="63">
        <v>43775</v>
      </c>
      <c r="Y111" s="47">
        <v>270</v>
      </c>
      <c r="Z111" s="47"/>
      <c r="AA111" s="65"/>
      <c r="AB111" s="55"/>
      <c r="AC111" s="55"/>
      <c r="AD111" s="55"/>
      <c r="AE111" s="55" t="s">
        <v>71</v>
      </c>
      <c r="AF111" s="66">
        <f t="shared" si="11"/>
        <v>1</v>
      </c>
      <c r="AG111" s="67">
        <f>IF(SUMPRODUCT((A$14:A111=A111)*(B$14:B111=B111)*(C$14:C111=C111))&gt;1,0,1)</f>
        <v>1</v>
      </c>
      <c r="AH111" s="68" t="str">
        <f t="shared" si="7"/>
        <v>Contratos de prestación de servicios profesionales y de apoyo a la gestión</v>
      </c>
      <c r="AI111" s="68" t="str">
        <f t="shared" si="8"/>
        <v>Contratación directa</v>
      </c>
      <c r="AJ111" s="69" t="str">
        <f>IFERROR(VLOOKUP(F111,[1]Tipo!$C$12:$C$27,1,FALSE),"NO")</f>
        <v>Prestación de servicios profesionales y de apoyo a la gestión, o para la ejecución de trabajos artísticos que sólo puedan encomendarse a determinadas personas naturales;</v>
      </c>
      <c r="AK111" s="68" t="str">
        <f t="shared" si="9"/>
        <v>Inversión</v>
      </c>
      <c r="AL111" s="68">
        <f t="shared" si="10"/>
        <v>3</v>
      </c>
      <c r="AM111" s="70"/>
      <c r="AN111" s="70"/>
      <c r="AO111" s="70"/>
      <c r="AP111"/>
      <c r="AQ111"/>
      <c r="AR111"/>
      <c r="AS111"/>
      <c r="AT111"/>
      <c r="AU111"/>
      <c r="AV111"/>
      <c r="AW111"/>
      <c r="AX111"/>
      <c r="AY111"/>
      <c r="AZ111"/>
      <c r="BA111"/>
      <c r="BB111"/>
      <c r="BC111"/>
      <c r="BD111"/>
      <c r="BE111"/>
      <c r="BF111"/>
      <c r="BG111"/>
      <c r="BH111"/>
      <c r="BI111"/>
      <c r="BJ111"/>
      <c r="BK111"/>
      <c r="BL111"/>
      <c r="BM111"/>
      <c r="BN111"/>
      <c r="BO111"/>
      <c r="BP111"/>
      <c r="BQ111"/>
    </row>
    <row r="112" spans="1:69" ht="27" customHeight="1" x14ac:dyDescent="0.25">
      <c r="A112" s="46">
        <v>99</v>
      </c>
      <c r="B112" s="47">
        <v>2019</v>
      </c>
      <c r="C112" s="48" t="s">
        <v>336</v>
      </c>
      <c r="D112" s="50" t="s">
        <v>65</v>
      </c>
      <c r="E112" s="48" t="s">
        <v>66</v>
      </c>
      <c r="F112" s="49" t="s">
        <v>67</v>
      </c>
      <c r="G112" s="50" t="s">
        <v>337</v>
      </c>
      <c r="H112" s="51" t="s">
        <v>69</v>
      </c>
      <c r="I112" s="52">
        <v>45</v>
      </c>
      <c r="J112" s="53" t="str">
        <f>IF(ISERROR(VLOOKUP(I112,[1]Eje_Pilar!$C$2:$E$47,2,FALSE))," ",VLOOKUP(I112,[1]Eje_Pilar!$C$2:$E$47,2,FALSE))</f>
        <v>Gobernanza e influencia local, regional e internacional</v>
      </c>
      <c r="K112" s="53" t="str">
        <f>IF(ISERROR(VLOOKUP(I112,[1]Eje_Pilar!$C$2:$E$47,3,FALSE))," ",VLOOKUP(I112,[1]Eje_Pilar!$C$2:$E$47,3,FALSE))</f>
        <v>Eje Transversal 4 Gobierno Legitimo, Fortalecimiento Local y Eficiencia</v>
      </c>
      <c r="L112" s="54">
        <v>1415</v>
      </c>
      <c r="M112" s="55">
        <v>52909164</v>
      </c>
      <c r="N112" s="56" t="s">
        <v>338</v>
      </c>
      <c r="O112" s="57">
        <v>42750000</v>
      </c>
      <c r="P112" s="58"/>
      <c r="Q112" s="59"/>
      <c r="R112" s="60"/>
      <c r="S112" s="57"/>
      <c r="T112" s="61">
        <f t="shared" si="6"/>
        <v>42750000</v>
      </c>
      <c r="U112" s="62">
        <v>42750000</v>
      </c>
      <c r="V112" s="63">
        <v>43502</v>
      </c>
      <c r="W112" s="63">
        <v>43503</v>
      </c>
      <c r="X112" s="63">
        <v>43775</v>
      </c>
      <c r="Y112" s="47">
        <v>270</v>
      </c>
      <c r="Z112" s="47"/>
      <c r="AA112" s="65"/>
      <c r="AB112" s="55"/>
      <c r="AC112" s="55"/>
      <c r="AD112" s="55"/>
      <c r="AE112" s="55" t="s">
        <v>71</v>
      </c>
      <c r="AF112" s="66">
        <f t="shared" si="11"/>
        <v>1</v>
      </c>
      <c r="AG112" s="67">
        <f>IF(SUMPRODUCT((A$14:A112=A112)*(B$14:B112=B112)*(C$14:C112=C112))&gt;1,0,1)</f>
        <v>1</v>
      </c>
      <c r="AH112" s="68" t="str">
        <f t="shared" si="7"/>
        <v>Contratos de prestación de servicios profesionales y de apoyo a la gestión</v>
      </c>
      <c r="AI112" s="68" t="str">
        <f t="shared" si="8"/>
        <v>Contratación directa</v>
      </c>
      <c r="AJ112" s="69" t="str">
        <f>IFERROR(VLOOKUP(F112,[1]Tipo!$C$12:$C$27,1,FALSE),"NO")</f>
        <v>Prestación de servicios profesionales y de apoyo a la gestión, o para la ejecución de trabajos artísticos que sólo puedan encomendarse a determinadas personas naturales;</v>
      </c>
      <c r="AK112" s="68" t="str">
        <f t="shared" si="9"/>
        <v>Inversión</v>
      </c>
      <c r="AL112" s="68">
        <f t="shared" si="10"/>
        <v>45</v>
      </c>
      <c r="AM112" s="70"/>
      <c r="AN112" s="70"/>
      <c r="AO112" s="70"/>
      <c r="AP112"/>
      <c r="AQ112"/>
      <c r="AR112"/>
      <c r="AS112"/>
      <c r="AT112"/>
      <c r="AU112"/>
      <c r="AV112"/>
      <c r="AW112"/>
      <c r="AX112"/>
      <c r="AY112"/>
      <c r="AZ112"/>
      <c r="BA112"/>
      <c r="BB112"/>
      <c r="BC112"/>
      <c r="BD112"/>
      <c r="BE112"/>
      <c r="BF112"/>
      <c r="BG112"/>
      <c r="BH112"/>
      <c r="BI112"/>
      <c r="BJ112"/>
      <c r="BK112"/>
      <c r="BL112"/>
      <c r="BM112"/>
      <c r="BN112"/>
      <c r="BO112"/>
      <c r="BP112"/>
      <c r="BQ112"/>
    </row>
    <row r="113" spans="1:69" ht="27" customHeight="1" x14ac:dyDescent="0.25">
      <c r="A113" s="46">
        <v>100</v>
      </c>
      <c r="B113" s="47">
        <v>2019</v>
      </c>
      <c r="C113" s="48" t="s">
        <v>339</v>
      </c>
      <c r="D113" s="50" t="s">
        <v>65</v>
      </c>
      <c r="E113" s="48" t="s">
        <v>66</v>
      </c>
      <c r="F113" s="49" t="s">
        <v>67</v>
      </c>
      <c r="G113" s="50" t="s">
        <v>309</v>
      </c>
      <c r="H113" s="51" t="s">
        <v>69</v>
      </c>
      <c r="I113" s="52">
        <v>45</v>
      </c>
      <c r="J113" s="53" t="str">
        <f>IF(ISERROR(VLOOKUP(I113,[1]Eje_Pilar!$C$2:$E$47,2,FALSE))," ",VLOOKUP(I113,[1]Eje_Pilar!$C$2:$E$47,2,FALSE))</f>
        <v>Gobernanza e influencia local, regional e internacional</v>
      </c>
      <c r="K113" s="53" t="str">
        <f>IF(ISERROR(VLOOKUP(I113,[1]Eje_Pilar!$C$2:$E$47,3,FALSE))," ",VLOOKUP(I113,[1]Eje_Pilar!$C$2:$E$47,3,FALSE))</f>
        <v>Eje Transversal 4 Gobierno Legitimo, Fortalecimiento Local y Eficiencia</v>
      </c>
      <c r="L113" s="54">
        <v>1415</v>
      </c>
      <c r="M113" s="55">
        <v>51873001</v>
      </c>
      <c r="N113" s="56" t="s">
        <v>340</v>
      </c>
      <c r="O113" s="57">
        <v>37269000</v>
      </c>
      <c r="P113" s="58"/>
      <c r="Q113" s="59"/>
      <c r="R113" s="60"/>
      <c r="S113" s="57"/>
      <c r="T113" s="61">
        <f t="shared" si="6"/>
        <v>37269000</v>
      </c>
      <c r="U113" s="62">
        <v>37269000</v>
      </c>
      <c r="V113" s="63">
        <v>43502</v>
      </c>
      <c r="W113" s="63">
        <v>43503</v>
      </c>
      <c r="X113" s="63">
        <v>43775</v>
      </c>
      <c r="Y113" s="47">
        <v>270</v>
      </c>
      <c r="Z113" s="47"/>
      <c r="AA113" s="65"/>
      <c r="AB113" s="55"/>
      <c r="AC113" s="55"/>
      <c r="AD113" s="55"/>
      <c r="AE113" s="55" t="s">
        <v>71</v>
      </c>
      <c r="AF113" s="66">
        <f t="shared" si="11"/>
        <v>1</v>
      </c>
      <c r="AG113" s="67">
        <f>IF(SUMPRODUCT((A$14:A113=A113)*(B$14:B113=B113)*(C$14:C113=C113))&gt;1,0,1)</f>
        <v>1</v>
      </c>
      <c r="AH113" s="68" t="str">
        <f t="shared" si="7"/>
        <v>Contratos de prestación de servicios profesionales y de apoyo a la gestión</v>
      </c>
      <c r="AI113" s="68" t="str">
        <f t="shared" si="8"/>
        <v>Contratación directa</v>
      </c>
      <c r="AJ113" s="69" t="str">
        <f>IFERROR(VLOOKUP(F113,[1]Tipo!$C$12:$C$27,1,FALSE),"NO")</f>
        <v>Prestación de servicios profesionales y de apoyo a la gestión, o para la ejecución de trabajos artísticos que sólo puedan encomendarse a determinadas personas naturales;</v>
      </c>
      <c r="AK113" s="68" t="str">
        <f t="shared" si="9"/>
        <v>Inversión</v>
      </c>
      <c r="AL113" s="68">
        <f t="shared" si="10"/>
        <v>45</v>
      </c>
      <c r="AM113" s="70"/>
      <c r="AN113" s="70"/>
      <c r="AO113" s="70"/>
      <c r="AP113"/>
      <c r="AQ113"/>
      <c r="AR113"/>
      <c r="AS113"/>
      <c r="AT113"/>
      <c r="AU113"/>
      <c r="AV113"/>
      <c r="AW113"/>
      <c r="AX113"/>
      <c r="AY113"/>
      <c r="AZ113"/>
      <c r="BA113"/>
      <c r="BB113"/>
      <c r="BC113"/>
      <c r="BD113"/>
      <c r="BE113"/>
      <c r="BF113"/>
      <c r="BG113"/>
      <c r="BH113"/>
      <c r="BI113"/>
      <c r="BJ113"/>
      <c r="BK113"/>
      <c r="BL113"/>
      <c r="BM113"/>
      <c r="BN113"/>
      <c r="BO113"/>
      <c r="BP113"/>
      <c r="BQ113"/>
    </row>
    <row r="114" spans="1:69" ht="27" customHeight="1" x14ac:dyDescent="0.25">
      <c r="A114" s="46">
        <v>101</v>
      </c>
      <c r="B114" s="47">
        <v>2019</v>
      </c>
      <c r="C114" s="48" t="s">
        <v>341</v>
      </c>
      <c r="D114" s="50" t="s">
        <v>65</v>
      </c>
      <c r="E114" s="48" t="s">
        <v>66</v>
      </c>
      <c r="F114" s="49" t="s">
        <v>67</v>
      </c>
      <c r="G114" s="50" t="s">
        <v>342</v>
      </c>
      <c r="H114" s="51" t="s">
        <v>69</v>
      </c>
      <c r="I114" s="52">
        <v>45</v>
      </c>
      <c r="J114" s="53" t="str">
        <f>IF(ISERROR(VLOOKUP(I114,[1]Eje_Pilar!$C$2:$E$47,2,FALSE))," ",VLOOKUP(I114,[1]Eje_Pilar!$C$2:$E$47,2,FALSE))</f>
        <v>Gobernanza e influencia local, regional e internacional</v>
      </c>
      <c r="K114" s="53" t="str">
        <f>IF(ISERROR(VLOOKUP(I114,[1]Eje_Pilar!$C$2:$E$47,3,FALSE))," ",VLOOKUP(I114,[1]Eje_Pilar!$C$2:$E$47,3,FALSE))</f>
        <v>Eje Transversal 4 Gobierno Legitimo, Fortalecimiento Local y Eficiencia</v>
      </c>
      <c r="L114" s="54">
        <v>1415</v>
      </c>
      <c r="M114" s="55">
        <v>79837471</v>
      </c>
      <c r="N114" s="56" t="s">
        <v>343</v>
      </c>
      <c r="O114" s="57">
        <v>18639000</v>
      </c>
      <c r="P114" s="58"/>
      <c r="Q114" s="59"/>
      <c r="R114" s="60"/>
      <c r="S114" s="57"/>
      <c r="T114" s="61">
        <f t="shared" si="6"/>
        <v>18639000</v>
      </c>
      <c r="U114" s="62">
        <v>18639000</v>
      </c>
      <c r="V114" s="63">
        <v>43502</v>
      </c>
      <c r="W114" s="63">
        <v>43503</v>
      </c>
      <c r="X114" s="63">
        <v>43775</v>
      </c>
      <c r="Y114" s="47">
        <v>270</v>
      </c>
      <c r="Z114" s="47"/>
      <c r="AA114" s="65"/>
      <c r="AB114" s="55"/>
      <c r="AC114" s="55"/>
      <c r="AD114" s="55"/>
      <c r="AE114" s="55" t="s">
        <v>71</v>
      </c>
      <c r="AF114" s="66">
        <f t="shared" si="11"/>
        <v>1</v>
      </c>
      <c r="AG114" s="67">
        <f>IF(SUMPRODUCT((A$14:A114=A114)*(B$14:B114=B114)*(C$14:C114=C114))&gt;1,0,1)</f>
        <v>1</v>
      </c>
      <c r="AH114" s="68" t="str">
        <f t="shared" si="7"/>
        <v>Contratos de prestación de servicios profesionales y de apoyo a la gestión</v>
      </c>
      <c r="AI114" s="68" t="str">
        <f t="shared" si="8"/>
        <v>Contratación directa</v>
      </c>
      <c r="AJ114" s="69" t="str">
        <f>IFERROR(VLOOKUP(F114,[1]Tipo!$C$12:$C$27,1,FALSE),"NO")</f>
        <v>Prestación de servicios profesionales y de apoyo a la gestión, o para la ejecución de trabajos artísticos que sólo puedan encomendarse a determinadas personas naturales;</v>
      </c>
      <c r="AK114" s="68" t="str">
        <f t="shared" si="9"/>
        <v>Inversión</v>
      </c>
      <c r="AL114" s="68">
        <f t="shared" si="10"/>
        <v>45</v>
      </c>
      <c r="AM114" s="70"/>
      <c r="AN114" s="70"/>
      <c r="AO114" s="70"/>
      <c r="AP114"/>
      <c r="AQ114"/>
      <c r="AR114"/>
      <c r="AS114"/>
      <c r="AT114"/>
      <c r="AU114"/>
      <c r="AV114"/>
      <c r="AW114"/>
      <c r="AX114"/>
      <c r="AY114"/>
      <c r="AZ114"/>
      <c r="BA114"/>
      <c r="BB114"/>
      <c r="BC114"/>
      <c r="BD114"/>
      <c r="BE114"/>
      <c r="BF114"/>
      <c r="BG114"/>
      <c r="BH114"/>
      <c r="BI114"/>
      <c r="BJ114"/>
      <c r="BK114"/>
      <c r="BL114"/>
      <c r="BM114"/>
      <c r="BN114"/>
      <c r="BO114"/>
      <c r="BP114"/>
      <c r="BQ114"/>
    </row>
    <row r="115" spans="1:69" ht="27" customHeight="1" x14ac:dyDescent="0.25">
      <c r="A115" s="46">
        <v>102</v>
      </c>
      <c r="B115" s="47">
        <v>2019</v>
      </c>
      <c r="C115" s="48" t="s">
        <v>344</v>
      </c>
      <c r="D115" s="50" t="s">
        <v>65</v>
      </c>
      <c r="E115" s="48" t="s">
        <v>66</v>
      </c>
      <c r="F115" s="49" t="s">
        <v>67</v>
      </c>
      <c r="G115" s="50" t="s">
        <v>345</v>
      </c>
      <c r="H115" s="51" t="s">
        <v>69</v>
      </c>
      <c r="I115" s="52">
        <v>45</v>
      </c>
      <c r="J115" s="53" t="str">
        <f>IF(ISERROR(VLOOKUP(I115,[1]Eje_Pilar!$C$2:$E$47,2,FALSE))," ",VLOOKUP(I115,[1]Eje_Pilar!$C$2:$E$47,2,FALSE))</f>
        <v>Gobernanza e influencia local, regional e internacional</v>
      </c>
      <c r="K115" s="53" t="str">
        <f>IF(ISERROR(VLOOKUP(I115,[1]Eje_Pilar!$C$2:$E$47,3,FALSE))," ",VLOOKUP(I115,[1]Eje_Pilar!$C$2:$E$47,3,FALSE))</f>
        <v>Eje Transversal 4 Gobierno Legitimo, Fortalecimiento Local y Eficiencia</v>
      </c>
      <c r="L115" s="54">
        <v>1415</v>
      </c>
      <c r="M115" s="55">
        <v>80228231</v>
      </c>
      <c r="N115" s="56" t="s">
        <v>346</v>
      </c>
      <c r="O115" s="57">
        <v>40995000</v>
      </c>
      <c r="P115" s="58"/>
      <c r="Q115" s="59"/>
      <c r="R115" s="60"/>
      <c r="S115" s="57"/>
      <c r="T115" s="61">
        <f t="shared" si="6"/>
        <v>40995000</v>
      </c>
      <c r="U115" s="62">
        <v>40995000</v>
      </c>
      <c r="V115" s="63">
        <v>43502</v>
      </c>
      <c r="W115" s="63">
        <v>43503</v>
      </c>
      <c r="X115" s="63">
        <v>43775</v>
      </c>
      <c r="Y115" s="47">
        <v>270</v>
      </c>
      <c r="Z115" s="47"/>
      <c r="AA115" s="65"/>
      <c r="AB115" s="55"/>
      <c r="AC115" s="55"/>
      <c r="AD115" s="55"/>
      <c r="AE115" s="55" t="s">
        <v>71</v>
      </c>
      <c r="AF115" s="66">
        <f t="shared" si="11"/>
        <v>1</v>
      </c>
      <c r="AG115" s="67">
        <f>IF(SUMPRODUCT((A$14:A115=A115)*(B$14:B115=B115)*(C$14:C115=C115))&gt;1,0,1)</f>
        <v>1</v>
      </c>
      <c r="AH115" s="68" t="str">
        <f t="shared" si="7"/>
        <v>Contratos de prestación de servicios profesionales y de apoyo a la gestión</v>
      </c>
      <c r="AI115" s="68" t="str">
        <f t="shared" si="8"/>
        <v>Contratación directa</v>
      </c>
      <c r="AJ115" s="69" t="str">
        <f>IFERROR(VLOOKUP(F115,[1]Tipo!$C$12:$C$27,1,FALSE),"NO")</f>
        <v>Prestación de servicios profesionales y de apoyo a la gestión, o para la ejecución de trabajos artísticos que sólo puedan encomendarse a determinadas personas naturales;</v>
      </c>
      <c r="AK115" s="68" t="str">
        <f t="shared" si="9"/>
        <v>Inversión</v>
      </c>
      <c r="AL115" s="68">
        <f t="shared" si="10"/>
        <v>45</v>
      </c>
      <c r="AM115" s="70"/>
      <c r="AN115" s="70"/>
      <c r="AO115" s="70"/>
      <c r="AP115"/>
      <c r="AQ115"/>
      <c r="AR115"/>
      <c r="AS115"/>
      <c r="AT115"/>
      <c r="AU115"/>
      <c r="AV115"/>
      <c r="AW115"/>
      <c r="AX115"/>
      <c r="AY115"/>
      <c r="AZ115"/>
      <c r="BA115"/>
      <c r="BB115"/>
      <c r="BC115"/>
      <c r="BD115"/>
      <c r="BE115"/>
      <c r="BF115"/>
      <c r="BG115"/>
      <c r="BH115"/>
      <c r="BI115"/>
      <c r="BJ115"/>
      <c r="BK115"/>
      <c r="BL115"/>
      <c r="BM115"/>
      <c r="BN115"/>
      <c r="BO115"/>
      <c r="BP115"/>
      <c r="BQ115"/>
    </row>
    <row r="116" spans="1:69" ht="27" customHeight="1" x14ac:dyDescent="0.25">
      <c r="A116" s="46">
        <v>103</v>
      </c>
      <c r="B116" s="47">
        <v>2019</v>
      </c>
      <c r="C116" s="48" t="s">
        <v>347</v>
      </c>
      <c r="D116" s="50" t="s">
        <v>65</v>
      </c>
      <c r="E116" s="48" t="s">
        <v>66</v>
      </c>
      <c r="F116" s="49" t="s">
        <v>67</v>
      </c>
      <c r="G116" s="50" t="s">
        <v>296</v>
      </c>
      <c r="H116" s="51" t="s">
        <v>69</v>
      </c>
      <c r="I116" s="52">
        <v>45</v>
      </c>
      <c r="J116" s="53" t="str">
        <f>IF(ISERROR(VLOOKUP(I116,[1]Eje_Pilar!$C$2:$E$47,2,FALSE))," ",VLOOKUP(I116,[1]Eje_Pilar!$C$2:$E$47,2,FALSE))</f>
        <v>Gobernanza e influencia local, regional e internacional</v>
      </c>
      <c r="K116" s="53" t="str">
        <f>IF(ISERROR(VLOOKUP(I116,[1]Eje_Pilar!$C$2:$E$47,3,FALSE))," ",VLOOKUP(I116,[1]Eje_Pilar!$C$2:$E$47,3,FALSE))</f>
        <v>Eje Transversal 4 Gobierno Legitimo, Fortalecimiento Local y Eficiencia</v>
      </c>
      <c r="L116" s="54">
        <v>1415</v>
      </c>
      <c r="M116" s="75">
        <v>1014280992</v>
      </c>
      <c r="N116" s="56" t="s">
        <v>348</v>
      </c>
      <c r="O116" s="57">
        <v>40995000</v>
      </c>
      <c r="P116" s="58"/>
      <c r="Q116" s="59"/>
      <c r="R116" s="60"/>
      <c r="S116" s="57"/>
      <c r="T116" s="61">
        <f t="shared" si="6"/>
        <v>40995000</v>
      </c>
      <c r="U116" s="62">
        <v>36136334</v>
      </c>
      <c r="V116" s="63">
        <v>43502</v>
      </c>
      <c r="W116" s="63">
        <v>43503</v>
      </c>
      <c r="X116" s="63">
        <v>43775</v>
      </c>
      <c r="Y116" s="47">
        <v>270</v>
      </c>
      <c r="Z116" s="47"/>
      <c r="AA116" s="65"/>
      <c r="AB116" s="55"/>
      <c r="AC116" s="55"/>
      <c r="AD116" s="55"/>
      <c r="AE116" s="55" t="s">
        <v>71</v>
      </c>
      <c r="AF116" s="66">
        <f t="shared" si="11"/>
        <v>0.88148149774362727</v>
      </c>
      <c r="AG116" s="67">
        <f>IF(SUMPRODUCT((A$14:A116=A116)*(B$14:B116=B116)*(C$14:C116=C116))&gt;1,0,1)</f>
        <v>1</v>
      </c>
      <c r="AH116" s="68" t="str">
        <f t="shared" si="7"/>
        <v>Contratos de prestación de servicios profesionales y de apoyo a la gestión</v>
      </c>
      <c r="AI116" s="68" t="str">
        <f t="shared" si="8"/>
        <v>Contratación directa</v>
      </c>
      <c r="AJ116" s="69" t="str">
        <f>IFERROR(VLOOKUP(F116,[1]Tipo!$C$12:$C$27,1,FALSE),"NO")</f>
        <v>Prestación de servicios profesionales y de apoyo a la gestión, o para la ejecución de trabajos artísticos que sólo puedan encomendarse a determinadas personas naturales;</v>
      </c>
      <c r="AK116" s="68" t="str">
        <f t="shared" si="9"/>
        <v>Inversión</v>
      </c>
      <c r="AL116" s="68">
        <f t="shared" si="10"/>
        <v>45</v>
      </c>
      <c r="AM116" s="70"/>
      <c r="AN116" s="70"/>
      <c r="AO116" s="70"/>
      <c r="AP116"/>
      <c r="AQ116"/>
      <c r="AR116"/>
      <c r="AS116"/>
      <c r="AT116"/>
      <c r="AU116"/>
      <c r="AV116"/>
      <c r="AW116"/>
      <c r="AX116"/>
      <c r="AY116"/>
      <c r="AZ116"/>
      <c r="BA116"/>
      <c r="BB116"/>
      <c r="BC116"/>
      <c r="BD116"/>
      <c r="BE116"/>
      <c r="BF116"/>
      <c r="BG116"/>
      <c r="BH116"/>
      <c r="BI116"/>
      <c r="BJ116"/>
      <c r="BK116"/>
      <c r="BL116"/>
      <c r="BM116"/>
      <c r="BN116"/>
      <c r="BO116"/>
      <c r="BP116"/>
      <c r="BQ116"/>
    </row>
    <row r="117" spans="1:69" ht="27" customHeight="1" x14ac:dyDescent="0.25">
      <c r="A117" s="46">
        <v>104</v>
      </c>
      <c r="B117" s="47">
        <v>2019</v>
      </c>
      <c r="C117" s="48" t="s">
        <v>349</v>
      </c>
      <c r="D117" s="50" t="s">
        <v>65</v>
      </c>
      <c r="E117" s="48" t="s">
        <v>66</v>
      </c>
      <c r="F117" s="49" t="s">
        <v>67</v>
      </c>
      <c r="G117" s="50" t="s">
        <v>350</v>
      </c>
      <c r="H117" s="51" t="s">
        <v>69</v>
      </c>
      <c r="I117" s="52">
        <v>45</v>
      </c>
      <c r="J117" s="53" t="str">
        <f>IF(ISERROR(VLOOKUP(I117,[1]Eje_Pilar!$C$2:$E$47,2,FALSE))," ",VLOOKUP(I117,[1]Eje_Pilar!$C$2:$E$47,2,FALSE))</f>
        <v>Gobernanza e influencia local, regional e internacional</v>
      </c>
      <c r="K117" s="53" t="str">
        <f>IF(ISERROR(VLOOKUP(I117,[1]Eje_Pilar!$C$2:$E$47,3,FALSE))," ",VLOOKUP(I117,[1]Eje_Pilar!$C$2:$E$47,3,FALSE))</f>
        <v>Eje Transversal 4 Gobierno Legitimo, Fortalecimiento Local y Eficiencia</v>
      </c>
      <c r="L117" s="54">
        <v>1415</v>
      </c>
      <c r="M117" s="55">
        <v>79814835</v>
      </c>
      <c r="N117" s="56" t="s">
        <v>351</v>
      </c>
      <c r="O117" s="57">
        <v>28800000</v>
      </c>
      <c r="P117" s="58"/>
      <c r="Q117" s="59"/>
      <c r="R117" s="60"/>
      <c r="S117" s="57"/>
      <c r="T117" s="61">
        <f t="shared" si="6"/>
        <v>28800000</v>
      </c>
      <c r="U117" s="62">
        <v>28800000</v>
      </c>
      <c r="V117" s="63">
        <v>43502</v>
      </c>
      <c r="W117" s="63">
        <v>43503</v>
      </c>
      <c r="X117" s="63">
        <v>43775</v>
      </c>
      <c r="Y117" s="47">
        <v>270</v>
      </c>
      <c r="Z117" s="47"/>
      <c r="AA117" s="65"/>
      <c r="AB117" s="55"/>
      <c r="AC117" s="55"/>
      <c r="AD117" s="55"/>
      <c r="AE117" s="55" t="s">
        <v>71</v>
      </c>
      <c r="AF117" s="66">
        <f t="shared" si="11"/>
        <v>1</v>
      </c>
      <c r="AG117" s="67">
        <f>IF(SUMPRODUCT((A$14:A117=A117)*(B$14:B117=B117)*(C$14:C117=C117))&gt;1,0,1)</f>
        <v>1</v>
      </c>
      <c r="AH117" s="68" t="str">
        <f t="shared" si="7"/>
        <v>Contratos de prestación de servicios profesionales y de apoyo a la gestión</v>
      </c>
      <c r="AI117" s="68" t="str">
        <f t="shared" si="8"/>
        <v>Contratación directa</v>
      </c>
      <c r="AJ117" s="69" t="str">
        <f>IFERROR(VLOOKUP(F117,[1]Tipo!$C$12:$C$27,1,FALSE),"NO")</f>
        <v>Prestación de servicios profesionales y de apoyo a la gestión, o para la ejecución de trabajos artísticos que sólo puedan encomendarse a determinadas personas naturales;</v>
      </c>
      <c r="AK117" s="68" t="str">
        <f t="shared" si="9"/>
        <v>Inversión</v>
      </c>
      <c r="AL117" s="68">
        <f t="shared" si="10"/>
        <v>45</v>
      </c>
      <c r="AM117" s="70"/>
      <c r="AN117" s="70"/>
      <c r="AO117" s="70"/>
      <c r="AP117"/>
      <c r="AQ117"/>
      <c r="AR117"/>
      <c r="AS117"/>
      <c r="AT117"/>
      <c r="AU117"/>
      <c r="AV117"/>
      <c r="AW117"/>
      <c r="AX117"/>
      <c r="AY117"/>
      <c r="AZ117"/>
      <c r="BA117"/>
      <c r="BB117"/>
      <c r="BC117"/>
      <c r="BD117"/>
      <c r="BE117"/>
      <c r="BF117"/>
      <c r="BG117"/>
      <c r="BH117"/>
      <c r="BI117"/>
      <c r="BJ117"/>
      <c r="BK117"/>
      <c r="BL117"/>
      <c r="BM117"/>
      <c r="BN117"/>
      <c r="BO117"/>
      <c r="BP117"/>
      <c r="BQ117"/>
    </row>
    <row r="118" spans="1:69" ht="27" customHeight="1" x14ac:dyDescent="0.25">
      <c r="A118" s="46">
        <v>105</v>
      </c>
      <c r="B118" s="47">
        <v>2019</v>
      </c>
      <c r="C118" s="48" t="s">
        <v>352</v>
      </c>
      <c r="D118" s="50" t="s">
        <v>65</v>
      </c>
      <c r="E118" s="48" t="s">
        <v>66</v>
      </c>
      <c r="F118" s="49" t="s">
        <v>67</v>
      </c>
      <c r="G118" s="50" t="s">
        <v>353</v>
      </c>
      <c r="H118" s="51" t="s">
        <v>69</v>
      </c>
      <c r="I118" s="52">
        <v>3</v>
      </c>
      <c r="J118" s="53" t="str">
        <f>IF(ISERROR(VLOOKUP(I118,[1]Eje_Pilar!$C$2:$E$47,2,FALSE))," ",VLOOKUP(I118,[1]Eje_Pilar!$C$2:$E$47,2,FALSE))</f>
        <v>Igualdad y autonomía para una Bogotá incluyente</v>
      </c>
      <c r="K118" s="53" t="str">
        <f>IF(ISERROR(VLOOKUP(I118,[1]Eje_Pilar!$C$2:$E$47,3,FALSE))," ",VLOOKUP(I118,[1]Eje_Pilar!$C$2:$E$47,3,FALSE))</f>
        <v>Pilar 1 Igualdad de Calidad de Vida</v>
      </c>
      <c r="L118" s="54">
        <v>1403</v>
      </c>
      <c r="M118" s="55">
        <v>52835039</v>
      </c>
      <c r="N118" s="56" t="s">
        <v>354</v>
      </c>
      <c r="O118" s="57">
        <v>40995000</v>
      </c>
      <c r="P118" s="58"/>
      <c r="Q118" s="59"/>
      <c r="R118" s="60"/>
      <c r="S118" s="76"/>
      <c r="T118" s="61">
        <f t="shared" si="6"/>
        <v>40995000</v>
      </c>
      <c r="U118" s="62">
        <v>40995000</v>
      </c>
      <c r="V118" s="63">
        <v>43502</v>
      </c>
      <c r="W118" s="63">
        <v>43503</v>
      </c>
      <c r="X118" s="63">
        <v>43775</v>
      </c>
      <c r="Y118" s="47">
        <v>270</v>
      </c>
      <c r="Z118" s="47"/>
      <c r="AA118" s="65"/>
      <c r="AB118" s="55"/>
      <c r="AC118" s="55"/>
      <c r="AD118" s="55"/>
      <c r="AE118" s="55" t="s">
        <v>71</v>
      </c>
      <c r="AF118" s="66">
        <f t="shared" si="11"/>
        <v>1</v>
      </c>
      <c r="AG118" s="67">
        <f>IF(SUMPRODUCT((A$14:A118=A118)*(B$14:B118=B118)*(C$14:C118=C118))&gt;1,0,1)</f>
        <v>1</v>
      </c>
      <c r="AH118" s="68" t="str">
        <f t="shared" si="7"/>
        <v>Contratos de prestación de servicios profesionales y de apoyo a la gestión</v>
      </c>
      <c r="AI118" s="68" t="str">
        <f t="shared" si="8"/>
        <v>Contratación directa</v>
      </c>
      <c r="AJ118" s="69" t="str">
        <f>IFERROR(VLOOKUP(F118,[1]Tipo!$C$12:$C$27,1,FALSE),"NO")</f>
        <v>Prestación de servicios profesionales y de apoyo a la gestión, o para la ejecución de trabajos artísticos que sólo puedan encomendarse a determinadas personas naturales;</v>
      </c>
      <c r="AK118" s="68" t="str">
        <f t="shared" si="9"/>
        <v>Inversión</v>
      </c>
      <c r="AL118" s="68">
        <f t="shared" si="10"/>
        <v>3</v>
      </c>
      <c r="AM118" s="70"/>
      <c r="AN118" s="70"/>
      <c r="AO118" s="70"/>
      <c r="AP118"/>
      <c r="AQ118"/>
      <c r="AR118"/>
      <c r="AS118"/>
      <c r="AT118"/>
      <c r="AU118"/>
      <c r="AV118"/>
      <c r="AW118"/>
      <c r="AX118"/>
      <c r="AY118"/>
      <c r="AZ118"/>
      <c r="BA118"/>
      <c r="BB118"/>
      <c r="BC118"/>
      <c r="BD118"/>
      <c r="BE118"/>
      <c r="BF118"/>
      <c r="BG118"/>
      <c r="BH118"/>
      <c r="BI118"/>
      <c r="BJ118"/>
      <c r="BK118"/>
      <c r="BL118"/>
      <c r="BM118"/>
      <c r="BN118"/>
      <c r="BO118"/>
      <c r="BP118"/>
      <c r="BQ118"/>
    </row>
    <row r="119" spans="1:69" ht="27" customHeight="1" x14ac:dyDescent="0.25">
      <c r="A119" s="46">
        <v>106</v>
      </c>
      <c r="B119" s="47">
        <v>2019</v>
      </c>
      <c r="C119" s="48" t="s">
        <v>355</v>
      </c>
      <c r="D119" s="50" t="s">
        <v>65</v>
      </c>
      <c r="E119" s="48" t="s">
        <v>66</v>
      </c>
      <c r="F119" s="49" t="s">
        <v>67</v>
      </c>
      <c r="G119" s="50" t="s">
        <v>356</v>
      </c>
      <c r="H119" s="51" t="s">
        <v>69</v>
      </c>
      <c r="I119" s="52">
        <v>45</v>
      </c>
      <c r="J119" s="53" t="str">
        <f>IF(ISERROR(VLOOKUP(I119,[1]Eje_Pilar!$C$2:$E$47,2,FALSE))," ",VLOOKUP(I119,[1]Eje_Pilar!$C$2:$E$47,2,FALSE))</f>
        <v>Gobernanza e influencia local, regional e internacional</v>
      </c>
      <c r="K119" s="53" t="str">
        <f>IF(ISERROR(VLOOKUP(I119,[1]Eje_Pilar!$C$2:$E$47,3,FALSE))," ",VLOOKUP(I119,[1]Eje_Pilar!$C$2:$E$47,3,FALSE))</f>
        <v>Eje Transversal 4 Gobierno Legitimo, Fortalecimiento Local y Eficiencia</v>
      </c>
      <c r="L119" s="54">
        <v>1415</v>
      </c>
      <c r="M119" s="55">
        <v>1024494278</v>
      </c>
      <c r="N119" s="56" t="s">
        <v>357</v>
      </c>
      <c r="O119" s="57">
        <v>22500000</v>
      </c>
      <c r="P119" s="58"/>
      <c r="Q119" s="59"/>
      <c r="R119" s="60"/>
      <c r="S119" s="57"/>
      <c r="T119" s="61">
        <f t="shared" si="6"/>
        <v>22500000</v>
      </c>
      <c r="U119" s="62">
        <v>22500000</v>
      </c>
      <c r="V119" s="63">
        <v>43502</v>
      </c>
      <c r="W119" s="63">
        <v>43503</v>
      </c>
      <c r="X119" s="63">
        <v>43775</v>
      </c>
      <c r="Y119" s="47">
        <v>270</v>
      </c>
      <c r="Z119" s="47"/>
      <c r="AA119" s="65"/>
      <c r="AB119" s="55"/>
      <c r="AC119" s="55"/>
      <c r="AD119" s="55"/>
      <c r="AE119" s="55" t="s">
        <v>71</v>
      </c>
      <c r="AF119" s="66">
        <f t="shared" si="11"/>
        <v>1</v>
      </c>
      <c r="AG119" s="67">
        <f>IF(SUMPRODUCT((A$14:A119=A119)*(B$14:B119=B119)*(C$14:C119=C119))&gt;1,0,1)</f>
        <v>1</v>
      </c>
      <c r="AH119" s="68" t="str">
        <f t="shared" si="7"/>
        <v>Contratos de prestación de servicios profesionales y de apoyo a la gestión</v>
      </c>
      <c r="AI119" s="68" t="str">
        <f t="shared" si="8"/>
        <v>Contratación directa</v>
      </c>
      <c r="AJ119" s="69" t="str">
        <f>IFERROR(VLOOKUP(F119,[1]Tipo!$C$12:$C$27,1,FALSE),"NO")</f>
        <v>Prestación de servicios profesionales y de apoyo a la gestión, o para la ejecución de trabajos artísticos que sólo puedan encomendarse a determinadas personas naturales;</v>
      </c>
      <c r="AK119" s="68" t="str">
        <f t="shared" si="9"/>
        <v>Inversión</v>
      </c>
      <c r="AL119" s="68">
        <f t="shared" si="10"/>
        <v>45</v>
      </c>
      <c r="AM119" s="70"/>
      <c r="AN119" s="70"/>
      <c r="AO119" s="70"/>
      <c r="AP119"/>
      <c r="AQ119"/>
      <c r="AR119"/>
      <c r="AS119"/>
      <c r="AT119"/>
      <c r="AU119"/>
      <c r="AV119"/>
      <c r="AW119"/>
      <c r="AX119"/>
      <c r="AY119"/>
      <c r="AZ119"/>
      <c r="BA119"/>
      <c r="BB119"/>
      <c r="BC119"/>
      <c r="BD119"/>
      <c r="BE119"/>
      <c r="BF119"/>
      <c r="BG119"/>
      <c r="BH119"/>
      <c r="BI119"/>
      <c r="BJ119"/>
      <c r="BK119"/>
      <c r="BL119"/>
      <c r="BM119"/>
      <c r="BN119"/>
      <c r="BO119"/>
      <c r="BP119"/>
      <c r="BQ119"/>
    </row>
    <row r="120" spans="1:69" ht="27" customHeight="1" x14ac:dyDescent="0.25">
      <c r="A120" s="46">
        <v>107</v>
      </c>
      <c r="B120" s="47">
        <v>2019</v>
      </c>
      <c r="C120" s="48" t="s">
        <v>358</v>
      </c>
      <c r="D120" s="50" t="s">
        <v>65</v>
      </c>
      <c r="E120" s="48" t="s">
        <v>66</v>
      </c>
      <c r="F120" s="49" t="s">
        <v>67</v>
      </c>
      <c r="G120" s="50" t="s">
        <v>359</v>
      </c>
      <c r="H120" s="51" t="s">
        <v>69</v>
      </c>
      <c r="I120" s="52">
        <v>45</v>
      </c>
      <c r="J120" s="53" t="str">
        <f>IF(ISERROR(VLOOKUP(I120,[1]Eje_Pilar!$C$2:$E$47,2,FALSE))," ",VLOOKUP(I120,[1]Eje_Pilar!$C$2:$E$47,2,FALSE))</f>
        <v>Gobernanza e influencia local, regional e internacional</v>
      </c>
      <c r="K120" s="53" t="str">
        <f>IF(ISERROR(VLOOKUP(I120,[1]Eje_Pilar!$C$2:$E$47,3,FALSE))," ",VLOOKUP(I120,[1]Eje_Pilar!$C$2:$E$47,3,FALSE))</f>
        <v>Eje Transversal 4 Gobierno Legitimo, Fortalecimiento Local y Eficiencia</v>
      </c>
      <c r="L120" s="54">
        <v>1415</v>
      </c>
      <c r="M120" s="55">
        <v>79966198</v>
      </c>
      <c r="N120" s="56" t="s">
        <v>360</v>
      </c>
      <c r="O120" s="57">
        <v>26550000</v>
      </c>
      <c r="P120" s="58"/>
      <c r="Q120" s="59"/>
      <c r="R120" s="60">
        <v>2</v>
      </c>
      <c r="S120" s="77">
        <v>5211666</v>
      </c>
      <c r="T120" s="61">
        <f>+O120+S120</f>
        <v>31761666</v>
      </c>
      <c r="U120" s="62">
        <v>28811667</v>
      </c>
      <c r="V120" s="63">
        <v>43502</v>
      </c>
      <c r="W120" s="63">
        <v>43503</v>
      </c>
      <c r="X120" s="63">
        <v>43851</v>
      </c>
      <c r="Y120" s="47">
        <v>270</v>
      </c>
      <c r="Z120" s="47"/>
      <c r="AA120" s="65"/>
      <c r="AB120" s="55"/>
      <c r="AC120" s="55" t="s">
        <v>71</v>
      </c>
      <c r="AD120" s="55"/>
      <c r="AE120" s="55"/>
      <c r="AF120" s="66">
        <f t="shared" si="11"/>
        <v>0.907120772569046</v>
      </c>
      <c r="AG120" s="67">
        <f>IF(SUMPRODUCT((A$14:A120=A120)*(B$14:B120=B120)*(C$14:C120=C120))&gt;1,0,1)</f>
        <v>1</v>
      </c>
      <c r="AH120" s="68" t="str">
        <f t="shared" si="7"/>
        <v>Contratos de prestación de servicios profesionales y de apoyo a la gestión</v>
      </c>
      <c r="AI120" s="68" t="str">
        <f t="shared" si="8"/>
        <v>Contratación directa</v>
      </c>
      <c r="AJ120" s="69" t="str">
        <f>IFERROR(VLOOKUP(F120,[1]Tipo!$C$12:$C$27,1,FALSE),"NO")</f>
        <v>Prestación de servicios profesionales y de apoyo a la gestión, o para la ejecución de trabajos artísticos que sólo puedan encomendarse a determinadas personas naturales;</v>
      </c>
      <c r="AK120" s="68" t="str">
        <f t="shared" si="9"/>
        <v>Inversión</v>
      </c>
      <c r="AL120" s="68">
        <f t="shared" si="10"/>
        <v>45</v>
      </c>
      <c r="AM120" s="70"/>
      <c r="AN120" s="70"/>
      <c r="AO120" s="70"/>
      <c r="AP120"/>
      <c r="AQ120"/>
      <c r="AR120"/>
      <c r="AS120"/>
      <c r="AT120"/>
      <c r="AU120"/>
      <c r="AV120"/>
      <c r="AW120"/>
      <c r="AX120"/>
      <c r="AY120"/>
      <c r="AZ120"/>
      <c r="BA120"/>
      <c r="BB120"/>
      <c r="BC120"/>
      <c r="BD120"/>
      <c r="BE120"/>
      <c r="BF120"/>
      <c r="BG120"/>
      <c r="BH120"/>
      <c r="BI120"/>
      <c r="BJ120"/>
      <c r="BK120"/>
      <c r="BL120"/>
      <c r="BM120"/>
      <c r="BN120"/>
      <c r="BO120"/>
      <c r="BP120"/>
      <c r="BQ120"/>
    </row>
    <row r="121" spans="1:69" ht="27" customHeight="1" x14ac:dyDescent="0.25">
      <c r="A121" s="46">
        <v>108</v>
      </c>
      <c r="B121" s="47">
        <v>2019</v>
      </c>
      <c r="C121" s="48" t="s">
        <v>361</v>
      </c>
      <c r="D121" s="50" t="s">
        <v>65</v>
      </c>
      <c r="E121" s="48" t="s">
        <v>66</v>
      </c>
      <c r="F121" s="49" t="s">
        <v>67</v>
      </c>
      <c r="G121" s="50" t="s">
        <v>362</v>
      </c>
      <c r="H121" s="51" t="s">
        <v>69</v>
      </c>
      <c r="I121" s="52">
        <v>45</v>
      </c>
      <c r="J121" s="53" t="str">
        <f>IF(ISERROR(VLOOKUP(I121,[1]Eje_Pilar!$C$2:$E$47,2,FALSE))," ",VLOOKUP(I121,[1]Eje_Pilar!$C$2:$E$47,2,FALSE))</f>
        <v>Gobernanza e influencia local, regional e internacional</v>
      </c>
      <c r="K121" s="53" t="str">
        <f>IF(ISERROR(VLOOKUP(I121,[1]Eje_Pilar!$C$2:$E$47,3,FALSE))," ",VLOOKUP(I121,[1]Eje_Pilar!$C$2:$E$47,3,FALSE))</f>
        <v>Eje Transversal 4 Gobierno Legitimo, Fortalecimiento Local y Eficiencia</v>
      </c>
      <c r="L121" s="54">
        <v>1415</v>
      </c>
      <c r="M121" s="55">
        <v>1022941044</v>
      </c>
      <c r="N121" s="56" t="s">
        <v>363</v>
      </c>
      <c r="O121" s="57">
        <v>16524000</v>
      </c>
      <c r="P121" s="58"/>
      <c r="Q121" s="59"/>
      <c r="R121" s="60"/>
      <c r="S121" s="57"/>
      <c r="T121" s="61">
        <f t="shared" si="6"/>
        <v>16524000</v>
      </c>
      <c r="U121" s="62">
        <v>16524000</v>
      </c>
      <c r="V121" s="63">
        <v>43503</v>
      </c>
      <c r="W121" s="63">
        <v>43504</v>
      </c>
      <c r="X121" s="63">
        <v>43503</v>
      </c>
      <c r="Y121" s="47">
        <v>270</v>
      </c>
      <c r="Z121" s="47"/>
      <c r="AA121" s="65"/>
      <c r="AB121" s="55"/>
      <c r="AC121" s="55"/>
      <c r="AD121" s="55"/>
      <c r="AE121" s="55" t="s">
        <v>71</v>
      </c>
      <c r="AF121" s="66">
        <f t="shared" si="11"/>
        <v>1</v>
      </c>
      <c r="AG121" s="67">
        <f>IF(SUMPRODUCT((A$14:A121=A121)*(B$14:B121=B121)*(C$14:C121=C121))&gt;1,0,1)</f>
        <v>1</v>
      </c>
      <c r="AH121" s="68" t="str">
        <f t="shared" si="7"/>
        <v>Contratos de prestación de servicios profesionales y de apoyo a la gestión</v>
      </c>
      <c r="AI121" s="68" t="str">
        <f t="shared" si="8"/>
        <v>Contratación directa</v>
      </c>
      <c r="AJ121" s="69" t="str">
        <f>IFERROR(VLOOKUP(F121,[1]Tipo!$C$12:$C$27,1,FALSE),"NO")</f>
        <v>Prestación de servicios profesionales y de apoyo a la gestión, o para la ejecución de trabajos artísticos que sólo puedan encomendarse a determinadas personas naturales;</v>
      </c>
      <c r="AK121" s="68" t="str">
        <f t="shared" si="9"/>
        <v>Inversión</v>
      </c>
      <c r="AL121" s="68">
        <f t="shared" si="10"/>
        <v>45</v>
      </c>
      <c r="AM121" s="70"/>
      <c r="AN121" s="70"/>
      <c r="AO121" s="70"/>
      <c r="AP121"/>
      <c r="AQ121"/>
      <c r="AR121"/>
      <c r="AS121"/>
      <c r="AT121"/>
      <c r="AU121"/>
      <c r="AV121"/>
      <c r="AW121"/>
      <c r="AX121"/>
      <c r="AY121"/>
      <c r="AZ121"/>
      <c r="BA121"/>
      <c r="BB121"/>
      <c r="BC121"/>
      <c r="BD121"/>
      <c r="BE121"/>
      <c r="BF121"/>
      <c r="BG121"/>
      <c r="BH121"/>
      <c r="BI121"/>
      <c r="BJ121"/>
      <c r="BK121"/>
      <c r="BL121"/>
      <c r="BM121"/>
      <c r="BN121"/>
      <c r="BO121"/>
      <c r="BP121"/>
      <c r="BQ121"/>
    </row>
    <row r="122" spans="1:69" ht="27" customHeight="1" x14ac:dyDescent="0.25">
      <c r="A122" s="46">
        <v>109</v>
      </c>
      <c r="B122" s="47">
        <v>2019</v>
      </c>
      <c r="C122" s="48" t="s">
        <v>364</v>
      </c>
      <c r="D122" s="50" t="s">
        <v>65</v>
      </c>
      <c r="E122" s="48" t="s">
        <v>66</v>
      </c>
      <c r="F122" s="49" t="s">
        <v>67</v>
      </c>
      <c r="G122" s="50" t="s">
        <v>353</v>
      </c>
      <c r="H122" s="51" t="s">
        <v>69</v>
      </c>
      <c r="I122" s="52">
        <v>3</v>
      </c>
      <c r="J122" s="53" t="str">
        <f>IF(ISERROR(VLOOKUP(I122,[1]Eje_Pilar!$C$2:$E$47,2,FALSE))," ",VLOOKUP(I122,[1]Eje_Pilar!$C$2:$E$47,2,FALSE))</f>
        <v>Igualdad y autonomía para una Bogotá incluyente</v>
      </c>
      <c r="K122" s="53" t="str">
        <f>IF(ISERROR(VLOOKUP(I122,[1]Eje_Pilar!$C$2:$E$47,3,FALSE))," ",VLOOKUP(I122,[1]Eje_Pilar!$C$2:$E$47,3,FALSE))</f>
        <v>Pilar 1 Igualdad de Calidad de Vida</v>
      </c>
      <c r="L122" s="54">
        <v>1403</v>
      </c>
      <c r="M122" s="55">
        <v>1022960845</v>
      </c>
      <c r="N122" s="56" t="s">
        <v>365</v>
      </c>
      <c r="O122" s="57">
        <v>40995000</v>
      </c>
      <c r="P122" s="58"/>
      <c r="Q122" s="59"/>
      <c r="R122" s="60"/>
      <c r="S122" s="57"/>
      <c r="T122" s="61">
        <f t="shared" si="6"/>
        <v>40995000</v>
      </c>
      <c r="U122" s="62">
        <v>40995000</v>
      </c>
      <c r="V122" s="63">
        <v>43503</v>
      </c>
      <c r="W122" s="63">
        <v>43504</v>
      </c>
      <c r="X122" s="63">
        <v>43503</v>
      </c>
      <c r="Y122" s="47">
        <v>270</v>
      </c>
      <c r="Z122" s="47"/>
      <c r="AA122" s="65"/>
      <c r="AB122" s="55"/>
      <c r="AC122" s="55"/>
      <c r="AD122" s="55"/>
      <c r="AE122" s="55" t="s">
        <v>71</v>
      </c>
      <c r="AF122" s="66">
        <f t="shared" si="11"/>
        <v>1</v>
      </c>
      <c r="AG122" s="67">
        <f>IF(SUMPRODUCT((A$14:A122=A122)*(B$14:B122=B122)*(C$14:C122=C122))&gt;1,0,1)</f>
        <v>1</v>
      </c>
      <c r="AH122" s="68" t="str">
        <f t="shared" si="7"/>
        <v>Contratos de prestación de servicios profesionales y de apoyo a la gestión</v>
      </c>
      <c r="AI122" s="68" t="str">
        <f t="shared" si="8"/>
        <v>Contratación directa</v>
      </c>
      <c r="AJ122" s="69" t="str">
        <f>IFERROR(VLOOKUP(F122,[1]Tipo!$C$12:$C$27,1,FALSE),"NO")</f>
        <v>Prestación de servicios profesionales y de apoyo a la gestión, o para la ejecución de trabajos artísticos que sólo puedan encomendarse a determinadas personas naturales;</v>
      </c>
      <c r="AK122" s="68" t="str">
        <f t="shared" si="9"/>
        <v>Inversión</v>
      </c>
      <c r="AL122" s="68">
        <f t="shared" si="10"/>
        <v>3</v>
      </c>
      <c r="AM122" s="70"/>
      <c r="AN122" s="70"/>
      <c r="AO122" s="70"/>
      <c r="AP122"/>
      <c r="AQ122"/>
      <c r="AR122"/>
      <c r="AS122"/>
      <c r="AT122"/>
      <c r="AU122"/>
      <c r="AV122"/>
      <c r="AW122"/>
      <c r="AX122"/>
      <c r="AY122"/>
      <c r="AZ122"/>
      <c r="BA122"/>
      <c r="BB122"/>
      <c r="BC122"/>
      <c r="BD122"/>
      <c r="BE122"/>
      <c r="BF122"/>
      <c r="BG122"/>
      <c r="BH122"/>
      <c r="BI122"/>
      <c r="BJ122"/>
      <c r="BK122"/>
      <c r="BL122"/>
      <c r="BM122"/>
      <c r="BN122"/>
      <c r="BO122"/>
      <c r="BP122"/>
      <c r="BQ122"/>
    </row>
    <row r="123" spans="1:69" ht="27" customHeight="1" x14ac:dyDescent="0.25">
      <c r="A123" s="46">
        <v>110</v>
      </c>
      <c r="B123" s="47">
        <v>2019</v>
      </c>
      <c r="C123" s="48" t="s">
        <v>366</v>
      </c>
      <c r="D123" s="50" t="s">
        <v>65</v>
      </c>
      <c r="E123" s="48" t="s">
        <v>66</v>
      </c>
      <c r="F123" s="49" t="s">
        <v>67</v>
      </c>
      <c r="G123" s="50" t="s">
        <v>353</v>
      </c>
      <c r="H123" s="51" t="s">
        <v>69</v>
      </c>
      <c r="I123" s="52">
        <v>3</v>
      </c>
      <c r="J123" s="53" t="str">
        <f>IF(ISERROR(VLOOKUP(I123,[1]Eje_Pilar!$C$2:$E$47,2,FALSE))," ",VLOOKUP(I123,[1]Eje_Pilar!$C$2:$E$47,2,FALSE))</f>
        <v>Igualdad y autonomía para una Bogotá incluyente</v>
      </c>
      <c r="K123" s="53" t="str">
        <f>IF(ISERROR(VLOOKUP(I123,[1]Eje_Pilar!$C$2:$E$47,3,FALSE))," ",VLOOKUP(I123,[1]Eje_Pilar!$C$2:$E$47,3,FALSE))</f>
        <v>Pilar 1 Igualdad de Calidad de Vida</v>
      </c>
      <c r="L123" s="54">
        <v>1403</v>
      </c>
      <c r="M123" s="55">
        <v>1022976865</v>
      </c>
      <c r="N123" s="56" t="s">
        <v>367</v>
      </c>
      <c r="O123" s="57">
        <v>40995000</v>
      </c>
      <c r="P123" s="58"/>
      <c r="Q123" s="59"/>
      <c r="R123" s="60"/>
      <c r="S123" s="57"/>
      <c r="T123" s="61">
        <f t="shared" si="6"/>
        <v>40995000</v>
      </c>
      <c r="U123" s="62">
        <v>40995000</v>
      </c>
      <c r="V123" s="63">
        <v>43503</v>
      </c>
      <c r="W123" s="63">
        <v>43504</v>
      </c>
      <c r="X123" s="63">
        <v>43503</v>
      </c>
      <c r="Y123" s="47">
        <v>270</v>
      </c>
      <c r="Z123" s="47"/>
      <c r="AA123" s="65"/>
      <c r="AB123" s="55"/>
      <c r="AC123" s="55"/>
      <c r="AD123" s="55"/>
      <c r="AE123" s="55" t="s">
        <v>71</v>
      </c>
      <c r="AF123" s="66">
        <f t="shared" si="11"/>
        <v>1</v>
      </c>
      <c r="AG123" s="67">
        <f>IF(SUMPRODUCT((A$14:A123=A123)*(B$14:B123=B123)*(C$14:C123=C123))&gt;1,0,1)</f>
        <v>1</v>
      </c>
      <c r="AH123" s="68" t="str">
        <f t="shared" si="7"/>
        <v>Contratos de prestación de servicios profesionales y de apoyo a la gestión</v>
      </c>
      <c r="AI123" s="68" t="str">
        <f t="shared" si="8"/>
        <v>Contratación directa</v>
      </c>
      <c r="AJ123" s="69" t="str">
        <f>IFERROR(VLOOKUP(F123,[1]Tipo!$C$12:$C$27,1,FALSE),"NO")</f>
        <v>Prestación de servicios profesionales y de apoyo a la gestión, o para la ejecución de trabajos artísticos que sólo puedan encomendarse a determinadas personas naturales;</v>
      </c>
      <c r="AK123" s="68" t="str">
        <f t="shared" si="9"/>
        <v>Inversión</v>
      </c>
      <c r="AL123" s="68">
        <f t="shared" si="10"/>
        <v>3</v>
      </c>
      <c r="AM123" s="70"/>
      <c r="AN123" s="70"/>
      <c r="AO123" s="70"/>
      <c r="AP123"/>
      <c r="AQ123"/>
      <c r="AR123"/>
      <c r="AS123"/>
      <c r="AT123"/>
      <c r="AU123"/>
      <c r="AV123"/>
      <c r="AW123"/>
      <c r="AX123"/>
      <c r="AY123"/>
      <c r="AZ123"/>
      <c r="BA123"/>
      <c r="BB123"/>
      <c r="BC123"/>
      <c r="BD123"/>
      <c r="BE123"/>
      <c r="BF123"/>
      <c r="BG123"/>
      <c r="BH123"/>
      <c r="BI123"/>
      <c r="BJ123"/>
      <c r="BK123"/>
      <c r="BL123"/>
      <c r="BM123"/>
      <c r="BN123"/>
      <c r="BO123"/>
      <c r="BP123"/>
      <c r="BQ123"/>
    </row>
    <row r="124" spans="1:69" ht="27" customHeight="1" x14ac:dyDescent="0.25">
      <c r="A124" s="46">
        <v>111</v>
      </c>
      <c r="B124" s="47">
        <v>2019</v>
      </c>
      <c r="C124" s="48" t="s">
        <v>368</v>
      </c>
      <c r="D124" s="50" t="s">
        <v>65</v>
      </c>
      <c r="E124" s="48" t="s">
        <v>66</v>
      </c>
      <c r="F124" s="49" t="s">
        <v>67</v>
      </c>
      <c r="G124" s="50" t="s">
        <v>345</v>
      </c>
      <c r="H124" s="51" t="s">
        <v>69</v>
      </c>
      <c r="I124" s="52">
        <v>45</v>
      </c>
      <c r="J124" s="53" t="str">
        <f>IF(ISERROR(VLOOKUP(I124,[1]Eje_Pilar!$C$2:$E$47,2,FALSE))," ",VLOOKUP(I124,[1]Eje_Pilar!$C$2:$E$47,2,FALSE))</f>
        <v>Gobernanza e influencia local, regional e internacional</v>
      </c>
      <c r="K124" s="53" t="str">
        <f>IF(ISERROR(VLOOKUP(I124,[1]Eje_Pilar!$C$2:$E$47,3,FALSE))," ",VLOOKUP(I124,[1]Eje_Pilar!$C$2:$E$47,3,FALSE))</f>
        <v>Eje Transversal 4 Gobierno Legitimo, Fortalecimiento Local y Eficiencia</v>
      </c>
      <c r="L124" s="54">
        <v>1415</v>
      </c>
      <c r="M124" s="55">
        <v>93020228</v>
      </c>
      <c r="N124" s="56" t="s">
        <v>369</v>
      </c>
      <c r="O124" s="57">
        <v>40995000</v>
      </c>
      <c r="P124" s="58"/>
      <c r="Q124" s="59"/>
      <c r="R124" s="60"/>
      <c r="S124" s="57"/>
      <c r="T124" s="61">
        <f t="shared" si="6"/>
        <v>40995000</v>
      </c>
      <c r="U124" s="62">
        <v>40995000</v>
      </c>
      <c r="V124" s="63">
        <v>43503</v>
      </c>
      <c r="W124" s="63">
        <v>43504</v>
      </c>
      <c r="X124" s="63">
        <v>43503</v>
      </c>
      <c r="Y124" s="47">
        <v>270</v>
      </c>
      <c r="Z124" s="47"/>
      <c r="AA124" s="65"/>
      <c r="AB124" s="55"/>
      <c r="AC124" s="55"/>
      <c r="AD124" s="55"/>
      <c r="AE124" s="55" t="s">
        <v>71</v>
      </c>
      <c r="AF124" s="66">
        <f t="shared" si="11"/>
        <v>1</v>
      </c>
      <c r="AG124" s="67">
        <f>IF(SUMPRODUCT((A$14:A124=A124)*(B$14:B124=B124)*(C$14:C124=C124))&gt;1,0,1)</f>
        <v>1</v>
      </c>
      <c r="AH124" s="68" t="str">
        <f t="shared" si="7"/>
        <v>Contratos de prestación de servicios profesionales y de apoyo a la gestión</v>
      </c>
      <c r="AI124" s="68" t="str">
        <f t="shared" si="8"/>
        <v>Contratación directa</v>
      </c>
      <c r="AJ124" s="69" t="str">
        <f>IFERROR(VLOOKUP(F124,[1]Tipo!$C$12:$C$27,1,FALSE),"NO")</f>
        <v>Prestación de servicios profesionales y de apoyo a la gestión, o para la ejecución de trabajos artísticos que sólo puedan encomendarse a determinadas personas naturales;</v>
      </c>
      <c r="AK124" s="68" t="str">
        <f t="shared" si="9"/>
        <v>Inversión</v>
      </c>
      <c r="AL124" s="68">
        <f t="shared" si="10"/>
        <v>45</v>
      </c>
      <c r="AM124" s="70"/>
      <c r="AN124" s="70"/>
      <c r="AO124" s="70"/>
      <c r="AP124"/>
      <c r="AQ124"/>
      <c r="AR124"/>
      <c r="AS124"/>
      <c r="AT124"/>
      <c r="AU124"/>
      <c r="AV124"/>
      <c r="AW124"/>
      <c r="AX124"/>
      <c r="AY124"/>
      <c r="AZ124"/>
      <c r="BA124"/>
      <c r="BB124"/>
      <c r="BC124"/>
      <c r="BD124"/>
      <c r="BE124"/>
      <c r="BF124"/>
      <c r="BG124"/>
      <c r="BH124"/>
      <c r="BI124"/>
      <c r="BJ124"/>
      <c r="BK124"/>
      <c r="BL124"/>
      <c r="BM124"/>
      <c r="BN124"/>
      <c r="BO124"/>
      <c r="BP124"/>
      <c r="BQ124"/>
    </row>
    <row r="125" spans="1:69" ht="27" customHeight="1" x14ac:dyDescent="0.25">
      <c r="A125" s="46">
        <v>112</v>
      </c>
      <c r="B125" s="47">
        <v>2019</v>
      </c>
      <c r="C125" s="48" t="s">
        <v>370</v>
      </c>
      <c r="D125" s="50" t="s">
        <v>65</v>
      </c>
      <c r="E125" s="48" t="s">
        <v>66</v>
      </c>
      <c r="F125" s="49" t="s">
        <v>67</v>
      </c>
      <c r="G125" s="50" t="s">
        <v>353</v>
      </c>
      <c r="H125" s="51" t="s">
        <v>69</v>
      </c>
      <c r="I125" s="52">
        <v>3</v>
      </c>
      <c r="J125" s="53" t="str">
        <f>IF(ISERROR(VLOOKUP(I125,[1]Eje_Pilar!$C$2:$E$47,2,FALSE))," ",VLOOKUP(I125,[1]Eje_Pilar!$C$2:$E$47,2,FALSE))</f>
        <v>Igualdad y autonomía para una Bogotá incluyente</v>
      </c>
      <c r="K125" s="53" t="str">
        <f>IF(ISERROR(VLOOKUP(I125,[1]Eje_Pilar!$C$2:$E$47,3,FALSE))," ",VLOOKUP(I125,[1]Eje_Pilar!$C$2:$E$47,3,FALSE))</f>
        <v>Pilar 1 Igualdad de Calidad de Vida</v>
      </c>
      <c r="L125" s="54">
        <v>1403</v>
      </c>
      <c r="M125" s="55">
        <v>1026269507</v>
      </c>
      <c r="N125" s="56" t="s">
        <v>371</v>
      </c>
      <c r="O125" s="57">
        <v>40995000</v>
      </c>
      <c r="P125" s="58"/>
      <c r="Q125" s="59"/>
      <c r="R125" s="60"/>
      <c r="S125" s="57"/>
      <c r="T125" s="61">
        <f t="shared" si="6"/>
        <v>40995000</v>
      </c>
      <c r="U125" s="62">
        <v>40995000</v>
      </c>
      <c r="V125" s="63">
        <v>43503</v>
      </c>
      <c r="W125" s="63">
        <v>43504</v>
      </c>
      <c r="X125" s="63">
        <v>43503</v>
      </c>
      <c r="Y125" s="47">
        <v>270</v>
      </c>
      <c r="Z125" s="47"/>
      <c r="AA125" s="65"/>
      <c r="AB125" s="55"/>
      <c r="AC125" s="55"/>
      <c r="AD125" s="55"/>
      <c r="AE125" s="55" t="s">
        <v>71</v>
      </c>
      <c r="AF125" s="66">
        <f t="shared" si="11"/>
        <v>1</v>
      </c>
      <c r="AG125" s="67">
        <f>IF(SUMPRODUCT((A$14:A125=A125)*(B$14:B125=B125)*(C$14:C125=C125))&gt;1,0,1)</f>
        <v>1</v>
      </c>
      <c r="AH125" s="68" t="str">
        <f t="shared" si="7"/>
        <v>Contratos de prestación de servicios profesionales y de apoyo a la gestión</v>
      </c>
      <c r="AI125" s="68" t="str">
        <f t="shared" si="8"/>
        <v>Contratación directa</v>
      </c>
      <c r="AJ125" s="69" t="str">
        <f>IFERROR(VLOOKUP(F125,[1]Tipo!$C$12:$C$27,1,FALSE),"NO")</f>
        <v>Prestación de servicios profesionales y de apoyo a la gestión, o para la ejecución de trabajos artísticos que sólo puedan encomendarse a determinadas personas naturales;</v>
      </c>
      <c r="AK125" s="68" t="str">
        <f t="shared" si="9"/>
        <v>Inversión</v>
      </c>
      <c r="AL125" s="68">
        <f t="shared" si="10"/>
        <v>3</v>
      </c>
      <c r="AM125" s="70"/>
      <c r="AN125" s="70"/>
      <c r="AO125" s="70"/>
      <c r="AP125"/>
      <c r="AQ125"/>
      <c r="AR125"/>
      <c r="AS125"/>
      <c r="AT125"/>
      <c r="AU125"/>
      <c r="AV125"/>
      <c r="AW125"/>
      <c r="AX125"/>
      <c r="AY125"/>
      <c r="AZ125"/>
      <c r="BA125"/>
      <c r="BB125"/>
      <c r="BC125"/>
      <c r="BD125"/>
      <c r="BE125"/>
      <c r="BF125"/>
      <c r="BG125"/>
      <c r="BH125"/>
      <c r="BI125"/>
      <c r="BJ125"/>
      <c r="BK125"/>
      <c r="BL125"/>
      <c r="BM125"/>
      <c r="BN125"/>
      <c r="BO125"/>
      <c r="BP125"/>
      <c r="BQ125"/>
    </row>
    <row r="126" spans="1:69" ht="27" customHeight="1" x14ac:dyDescent="0.25">
      <c r="A126" s="46">
        <v>113</v>
      </c>
      <c r="B126" s="47">
        <v>2019</v>
      </c>
      <c r="C126" s="48" t="s">
        <v>372</v>
      </c>
      <c r="D126" s="50" t="s">
        <v>65</v>
      </c>
      <c r="E126" s="48" t="s">
        <v>66</v>
      </c>
      <c r="F126" s="49" t="s">
        <v>67</v>
      </c>
      <c r="G126" s="50" t="s">
        <v>353</v>
      </c>
      <c r="H126" s="51" t="s">
        <v>69</v>
      </c>
      <c r="I126" s="52">
        <v>3</v>
      </c>
      <c r="J126" s="53" t="str">
        <f>IF(ISERROR(VLOOKUP(I126,[1]Eje_Pilar!$C$2:$E$47,2,FALSE))," ",VLOOKUP(I126,[1]Eje_Pilar!$C$2:$E$47,2,FALSE))</f>
        <v>Igualdad y autonomía para una Bogotá incluyente</v>
      </c>
      <c r="K126" s="53" t="str">
        <f>IF(ISERROR(VLOOKUP(I126,[1]Eje_Pilar!$C$2:$E$47,3,FALSE))," ",VLOOKUP(I126,[1]Eje_Pilar!$C$2:$E$47,3,FALSE))</f>
        <v>Pilar 1 Igualdad de Calidad de Vida</v>
      </c>
      <c r="L126" s="54">
        <v>1403</v>
      </c>
      <c r="M126" s="55">
        <v>52362095</v>
      </c>
      <c r="N126" s="56" t="s">
        <v>373</v>
      </c>
      <c r="O126" s="57">
        <v>40995000</v>
      </c>
      <c r="P126" s="58"/>
      <c r="Q126" s="59"/>
      <c r="R126" s="60"/>
      <c r="S126" s="57"/>
      <c r="T126" s="61">
        <f t="shared" si="6"/>
        <v>40995000</v>
      </c>
      <c r="U126" s="62">
        <v>40995000</v>
      </c>
      <c r="V126" s="63">
        <v>43503</v>
      </c>
      <c r="W126" s="63">
        <v>43504</v>
      </c>
      <c r="X126" s="63">
        <v>43503</v>
      </c>
      <c r="Y126" s="47">
        <v>270</v>
      </c>
      <c r="Z126" s="47"/>
      <c r="AA126" s="65"/>
      <c r="AB126" s="55"/>
      <c r="AC126" s="55"/>
      <c r="AD126" s="55"/>
      <c r="AE126" s="55" t="s">
        <v>71</v>
      </c>
      <c r="AF126" s="66">
        <f t="shared" si="11"/>
        <v>1</v>
      </c>
      <c r="AG126" s="67">
        <f>IF(SUMPRODUCT((A$14:A126=A126)*(B$14:B126=B126)*(C$14:C126=C126))&gt;1,0,1)</f>
        <v>1</v>
      </c>
      <c r="AH126" s="68" t="str">
        <f t="shared" si="7"/>
        <v>Contratos de prestación de servicios profesionales y de apoyo a la gestión</v>
      </c>
      <c r="AI126" s="68" t="str">
        <f t="shared" si="8"/>
        <v>Contratación directa</v>
      </c>
      <c r="AJ126" s="69" t="str">
        <f>IFERROR(VLOOKUP(F126,[1]Tipo!$C$12:$C$27,1,FALSE),"NO")</f>
        <v>Prestación de servicios profesionales y de apoyo a la gestión, o para la ejecución de trabajos artísticos que sólo puedan encomendarse a determinadas personas naturales;</v>
      </c>
      <c r="AK126" s="68" t="str">
        <f t="shared" si="9"/>
        <v>Inversión</v>
      </c>
      <c r="AL126" s="68">
        <f t="shared" si="10"/>
        <v>3</v>
      </c>
      <c r="AM126" s="70"/>
      <c r="AN126" s="70"/>
      <c r="AO126" s="70"/>
      <c r="AP126"/>
      <c r="AQ126"/>
      <c r="AR126"/>
      <c r="AS126"/>
      <c r="AT126"/>
      <c r="AU126"/>
      <c r="AV126"/>
      <c r="AW126"/>
      <c r="AX126"/>
      <c r="AY126"/>
      <c r="AZ126"/>
      <c r="BA126"/>
      <c r="BB126"/>
      <c r="BC126"/>
      <c r="BD126"/>
      <c r="BE126"/>
      <c r="BF126"/>
      <c r="BG126"/>
      <c r="BH126"/>
      <c r="BI126"/>
      <c r="BJ126"/>
      <c r="BK126"/>
      <c r="BL126"/>
      <c r="BM126"/>
      <c r="BN126"/>
      <c r="BO126"/>
      <c r="BP126"/>
      <c r="BQ126"/>
    </row>
    <row r="127" spans="1:69" ht="27" customHeight="1" x14ac:dyDescent="0.25">
      <c r="A127" s="46">
        <v>114</v>
      </c>
      <c r="B127" s="47">
        <v>2019</v>
      </c>
      <c r="C127" s="48" t="s">
        <v>374</v>
      </c>
      <c r="D127" s="50" t="s">
        <v>65</v>
      </c>
      <c r="E127" s="48" t="s">
        <v>66</v>
      </c>
      <c r="F127" s="49" t="s">
        <v>67</v>
      </c>
      <c r="G127" s="50" t="s">
        <v>375</v>
      </c>
      <c r="H127" s="51" t="s">
        <v>69</v>
      </c>
      <c r="I127" s="52">
        <v>45</v>
      </c>
      <c r="J127" s="53" t="str">
        <f>IF(ISERROR(VLOOKUP(I127,[1]Eje_Pilar!$C$2:$E$47,2,FALSE))," ",VLOOKUP(I127,[1]Eje_Pilar!$C$2:$E$47,2,FALSE))</f>
        <v>Gobernanza e influencia local, regional e internacional</v>
      </c>
      <c r="K127" s="53" t="str">
        <f>IF(ISERROR(VLOOKUP(I127,[1]Eje_Pilar!$C$2:$E$47,3,FALSE))," ",VLOOKUP(I127,[1]Eje_Pilar!$C$2:$E$47,3,FALSE))</f>
        <v>Eje Transversal 4 Gobierno Legitimo, Fortalecimiento Local y Eficiencia</v>
      </c>
      <c r="L127" s="54">
        <v>1415</v>
      </c>
      <c r="M127" s="55">
        <v>79806645</v>
      </c>
      <c r="N127" s="56" t="s">
        <v>376</v>
      </c>
      <c r="O127" s="57">
        <v>19350000</v>
      </c>
      <c r="P127" s="58"/>
      <c r="Q127" s="59"/>
      <c r="R127" s="60"/>
      <c r="S127" s="57"/>
      <c r="T127" s="61">
        <f t="shared" si="6"/>
        <v>19350000</v>
      </c>
      <c r="U127" s="62">
        <v>17200000</v>
      </c>
      <c r="V127" s="63">
        <v>43503</v>
      </c>
      <c r="W127" s="63">
        <v>43504</v>
      </c>
      <c r="X127" s="63">
        <v>43503</v>
      </c>
      <c r="Y127" s="47">
        <v>270</v>
      </c>
      <c r="Z127" s="47"/>
      <c r="AA127" s="65"/>
      <c r="AB127" s="55"/>
      <c r="AC127" s="55"/>
      <c r="AD127" s="55"/>
      <c r="AE127" s="55" t="s">
        <v>71</v>
      </c>
      <c r="AF127" s="66">
        <f t="shared" si="11"/>
        <v>0.88888888888888884</v>
      </c>
      <c r="AG127" s="67">
        <f>IF(SUMPRODUCT((A$14:A127=A127)*(B$14:B127=B127)*(C$14:C127=C127))&gt;1,0,1)</f>
        <v>1</v>
      </c>
      <c r="AH127" s="68" t="str">
        <f t="shared" si="7"/>
        <v>Contratos de prestación de servicios profesionales y de apoyo a la gestión</v>
      </c>
      <c r="AI127" s="68" t="str">
        <f t="shared" si="8"/>
        <v>Contratación directa</v>
      </c>
      <c r="AJ127" s="69" t="str">
        <f>IFERROR(VLOOKUP(F127,[1]Tipo!$C$12:$C$27,1,FALSE),"NO")</f>
        <v>Prestación de servicios profesionales y de apoyo a la gestión, o para la ejecución de trabajos artísticos que sólo puedan encomendarse a determinadas personas naturales;</v>
      </c>
      <c r="AK127" s="68" t="str">
        <f t="shared" si="9"/>
        <v>Inversión</v>
      </c>
      <c r="AL127" s="68">
        <f t="shared" si="10"/>
        <v>45</v>
      </c>
      <c r="AM127" s="70"/>
      <c r="AN127" s="70"/>
      <c r="AO127" s="70"/>
      <c r="AP127"/>
      <c r="AQ127"/>
      <c r="AR127"/>
      <c r="AS127"/>
      <c r="AT127"/>
      <c r="AU127"/>
      <c r="AV127"/>
      <c r="AW127"/>
      <c r="AX127"/>
      <c r="AY127"/>
      <c r="AZ127"/>
      <c r="BA127"/>
      <c r="BB127"/>
      <c r="BC127"/>
      <c r="BD127"/>
      <c r="BE127"/>
      <c r="BF127"/>
      <c r="BG127"/>
      <c r="BH127"/>
      <c r="BI127"/>
      <c r="BJ127"/>
      <c r="BK127"/>
      <c r="BL127"/>
      <c r="BM127"/>
      <c r="BN127"/>
      <c r="BO127"/>
      <c r="BP127"/>
      <c r="BQ127"/>
    </row>
    <row r="128" spans="1:69" ht="27" customHeight="1" x14ac:dyDescent="0.25">
      <c r="A128" s="46">
        <v>115</v>
      </c>
      <c r="B128" s="47">
        <v>2019</v>
      </c>
      <c r="C128" s="48" t="s">
        <v>377</v>
      </c>
      <c r="D128" s="50" t="s">
        <v>65</v>
      </c>
      <c r="E128" s="48" t="s">
        <v>66</v>
      </c>
      <c r="F128" s="49" t="s">
        <v>67</v>
      </c>
      <c r="G128" s="50" t="s">
        <v>353</v>
      </c>
      <c r="H128" s="51" t="s">
        <v>69</v>
      </c>
      <c r="I128" s="52">
        <v>3</v>
      </c>
      <c r="J128" s="53" t="str">
        <f>IF(ISERROR(VLOOKUP(I128,[1]Eje_Pilar!$C$2:$E$47,2,FALSE))," ",VLOOKUP(I128,[1]Eje_Pilar!$C$2:$E$47,2,FALSE))</f>
        <v>Igualdad y autonomía para una Bogotá incluyente</v>
      </c>
      <c r="K128" s="53" t="str">
        <f>IF(ISERROR(VLOOKUP(I128,[1]Eje_Pilar!$C$2:$E$47,3,FALSE))," ",VLOOKUP(I128,[1]Eje_Pilar!$C$2:$E$47,3,FALSE))</f>
        <v>Pilar 1 Igualdad de Calidad de Vida</v>
      </c>
      <c r="L128" s="54">
        <v>1403</v>
      </c>
      <c r="M128" s="55">
        <v>1022990385</v>
      </c>
      <c r="N128" s="56" t="s">
        <v>378</v>
      </c>
      <c r="O128" s="57">
        <v>40995000</v>
      </c>
      <c r="P128" s="58"/>
      <c r="Q128" s="59"/>
      <c r="R128" s="60"/>
      <c r="S128" s="57"/>
      <c r="T128" s="61">
        <f t="shared" si="6"/>
        <v>40995000</v>
      </c>
      <c r="U128" s="62">
        <v>40995000</v>
      </c>
      <c r="V128" s="63">
        <v>43504</v>
      </c>
      <c r="W128" s="63">
        <v>43497</v>
      </c>
      <c r="X128" s="63">
        <v>43769</v>
      </c>
      <c r="Y128" s="47">
        <v>270</v>
      </c>
      <c r="Z128" s="47"/>
      <c r="AA128" s="65"/>
      <c r="AB128" s="55"/>
      <c r="AC128" s="55"/>
      <c r="AD128" s="55"/>
      <c r="AE128" s="55" t="s">
        <v>71</v>
      </c>
      <c r="AF128" s="66">
        <f t="shared" si="11"/>
        <v>1</v>
      </c>
      <c r="AG128" s="67">
        <f>IF(SUMPRODUCT((A$14:A128=A128)*(B$14:B128=B128)*(C$14:C128=C128))&gt;1,0,1)</f>
        <v>1</v>
      </c>
      <c r="AH128" s="68" t="str">
        <f t="shared" si="7"/>
        <v>Contratos de prestación de servicios profesionales y de apoyo a la gestión</v>
      </c>
      <c r="AI128" s="68" t="str">
        <f t="shared" si="8"/>
        <v>Contratación directa</v>
      </c>
      <c r="AJ128" s="69" t="str">
        <f>IFERROR(VLOOKUP(F128,[1]Tipo!$C$12:$C$27,1,FALSE),"NO")</f>
        <v>Prestación de servicios profesionales y de apoyo a la gestión, o para la ejecución de trabajos artísticos que sólo puedan encomendarse a determinadas personas naturales;</v>
      </c>
      <c r="AK128" s="68" t="str">
        <f t="shared" si="9"/>
        <v>Inversión</v>
      </c>
      <c r="AL128" s="68">
        <f t="shared" si="10"/>
        <v>3</v>
      </c>
      <c r="AM128" s="70"/>
      <c r="AN128" s="70"/>
      <c r="AO128" s="70"/>
      <c r="AP128"/>
      <c r="AQ128"/>
      <c r="AR128"/>
      <c r="AS128"/>
      <c r="AT128"/>
      <c r="AU128"/>
      <c r="AV128"/>
      <c r="AW128"/>
      <c r="AX128"/>
      <c r="AY128"/>
      <c r="AZ128"/>
      <c r="BA128"/>
      <c r="BB128"/>
      <c r="BC128"/>
      <c r="BD128"/>
      <c r="BE128"/>
      <c r="BF128"/>
      <c r="BG128"/>
      <c r="BH128"/>
      <c r="BI128"/>
      <c r="BJ128"/>
      <c r="BK128"/>
      <c r="BL128"/>
      <c r="BM128"/>
      <c r="BN128"/>
      <c r="BO128"/>
      <c r="BP128"/>
      <c r="BQ128"/>
    </row>
    <row r="129" spans="1:69" ht="27" customHeight="1" x14ac:dyDescent="0.25">
      <c r="A129" s="46">
        <v>116</v>
      </c>
      <c r="B129" s="47">
        <v>2019</v>
      </c>
      <c r="C129" s="48" t="s">
        <v>379</v>
      </c>
      <c r="D129" s="50" t="s">
        <v>65</v>
      </c>
      <c r="E129" s="48" t="s">
        <v>66</v>
      </c>
      <c r="F129" s="49" t="s">
        <v>67</v>
      </c>
      <c r="G129" s="50" t="s">
        <v>112</v>
      </c>
      <c r="H129" s="51" t="s">
        <v>69</v>
      </c>
      <c r="I129" s="52">
        <v>45</v>
      </c>
      <c r="J129" s="53" t="str">
        <f>IF(ISERROR(VLOOKUP(I129,[1]Eje_Pilar!$C$2:$E$47,2,FALSE))," ",VLOOKUP(I129,[1]Eje_Pilar!$C$2:$E$47,2,FALSE))</f>
        <v>Gobernanza e influencia local, regional e internacional</v>
      </c>
      <c r="K129" s="53" t="str">
        <f>IF(ISERROR(VLOOKUP(I129,[1]Eje_Pilar!$C$2:$E$47,3,FALSE))," ",VLOOKUP(I129,[1]Eje_Pilar!$C$2:$E$47,3,FALSE))</f>
        <v>Eje Transversal 4 Gobierno Legitimo, Fortalecimiento Local y Eficiencia</v>
      </c>
      <c r="L129" s="54">
        <v>1415</v>
      </c>
      <c r="M129" s="55">
        <v>1022948317</v>
      </c>
      <c r="N129" s="56" t="s">
        <v>380</v>
      </c>
      <c r="O129" s="57">
        <v>18639000</v>
      </c>
      <c r="P129" s="58"/>
      <c r="Q129" s="59"/>
      <c r="R129" s="60"/>
      <c r="S129" s="57"/>
      <c r="T129" s="61">
        <f t="shared" si="6"/>
        <v>18639000</v>
      </c>
      <c r="U129" s="62">
        <v>18639000</v>
      </c>
      <c r="V129" s="63">
        <v>43503</v>
      </c>
      <c r="W129" s="63">
        <v>43504</v>
      </c>
      <c r="X129" s="63">
        <v>43503</v>
      </c>
      <c r="Y129" s="47">
        <v>270</v>
      </c>
      <c r="Z129" s="47"/>
      <c r="AA129" s="65"/>
      <c r="AB129" s="55"/>
      <c r="AC129" s="55"/>
      <c r="AD129" s="55"/>
      <c r="AE129" s="55" t="s">
        <v>71</v>
      </c>
      <c r="AF129" s="66">
        <f t="shared" si="11"/>
        <v>1</v>
      </c>
      <c r="AG129" s="67">
        <f>IF(SUMPRODUCT((A$14:A129=A129)*(B$14:B129=B129)*(C$14:C129=C129))&gt;1,0,1)</f>
        <v>1</v>
      </c>
      <c r="AH129" s="68" t="str">
        <f t="shared" si="7"/>
        <v>Contratos de prestación de servicios profesionales y de apoyo a la gestión</v>
      </c>
      <c r="AI129" s="68" t="str">
        <f t="shared" si="8"/>
        <v>Contratación directa</v>
      </c>
      <c r="AJ129" s="69" t="str">
        <f>IFERROR(VLOOKUP(F129,[1]Tipo!$C$12:$C$27,1,FALSE),"NO")</f>
        <v>Prestación de servicios profesionales y de apoyo a la gestión, o para la ejecución de trabajos artísticos que sólo puedan encomendarse a determinadas personas naturales;</v>
      </c>
      <c r="AK129" s="68" t="str">
        <f t="shared" si="9"/>
        <v>Inversión</v>
      </c>
      <c r="AL129" s="68">
        <f t="shared" si="10"/>
        <v>45</v>
      </c>
      <c r="AM129" s="70"/>
      <c r="AN129" s="70"/>
      <c r="AO129" s="70"/>
      <c r="AP129"/>
      <c r="AQ129"/>
      <c r="AR129"/>
      <c r="AS129"/>
      <c r="AT129"/>
      <c r="AU129"/>
      <c r="AV129"/>
      <c r="AW129"/>
      <c r="AX129"/>
      <c r="AY129"/>
      <c r="AZ129"/>
      <c r="BA129"/>
      <c r="BB129"/>
      <c r="BC129"/>
      <c r="BD129"/>
      <c r="BE129"/>
      <c r="BF129"/>
      <c r="BG129"/>
      <c r="BH129"/>
      <c r="BI129"/>
      <c r="BJ129"/>
      <c r="BK129"/>
      <c r="BL129"/>
      <c r="BM129"/>
      <c r="BN129"/>
      <c r="BO129"/>
      <c r="BP129"/>
      <c r="BQ129"/>
    </row>
    <row r="130" spans="1:69" ht="27" customHeight="1" x14ac:dyDescent="0.25">
      <c r="A130" s="46">
        <v>117</v>
      </c>
      <c r="B130" s="47">
        <v>2019</v>
      </c>
      <c r="C130" s="48" t="s">
        <v>381</v>
      </c>
      <c r="D130" s="50" t="s">
        <v>65</v>
      </c>
      <c r="E130" s="48" t="s">
        <v>66</v>
      </c>
      <c r="F130" s="49" t="s">
        <v>67</v>
      </c>
      <c r="G130" s="50" t="s">
        <v>382</v>
      </c>
      <c r="H130" s="51" t="s">
        <v>69</v>
      </c>
      <c r="I130" s="52">
        <v>45</v>
      </c>
      <c r="J130" s="53" t="str">
        <f>IF(ISERROR(VLOOKUP(I130,[1]Eje_Pilar!$C$2:$E$47,2,FALSE))," ",VLOOKUP(I130,[1]Eje_Pilar!$C$2:$E$47,2,FALSE))</f>
        <v>Gobernanza e influencia local, regional e internacional</v>
      </c>
      <c r="K130" s="53" t="str">
        <f>IF(ISERROR(VLOOKUP(I130,[1]Eje_Pilar!$C$2:$E$47,3,FALSE))," ",VLOOKUP(I130,[1]Eje_Pilar!$C$2:$E$47,3,FALSE))</f>
        <v>Eje Transversal 4 Gobierno Legitimo, Fortalecimiento Local y Eficiencia</v>
      </c>
      <c r="L130" s="54">
        <v>1415</v>
      </c>
      <c r="M130" s="55">
        <v>79977277</v>
      </c>
      <c r="N130" s="56" t="s">
        <v>383</v>
      </c>
      <c r="O130" s="57">
        <v>25839000</v>
      </c>
      <c r="P130" s="58"/>
      <c r="Q130" s="59"/>
      <c r="R130" s="60"/>
      <c r="S130" s="57"/>
      <c r="T130" s="61">
        <f t="shared" si="6"/>
        <v>25839000</v>
      </c>
      <c r="U130" s="62">
        <v>24786300</v>
      </c>
      <c r="V130" s="63">
        <v>43504</v>
      </c>
      <c r="W130" s="63">
        <v>43507</v>
      </c>
      <c r="X130" s="63">
        <v>43779</v>
      </c>
      <c r="Y130" s="47">
        <v>270</v>
      </c>
      <c r="Z130" s="47"/>
      <c r="AA130" s="65"/>
      <c r="AB130" s="55"/>
      <c r="AC130" s="55"/>
      <c r="AD130" s="55" t="s">
        <v>71</v>
      </c>
      <c r="AE130" s="55"/>
      <c r="AF130" s="66">
        <f t="shared" si="11"/>
        <v>0.95925925925925926</v>
      </c>
      <c r="AG130" s="67">
        <f>IF(SUMPRODUCT((A$14:A130=A130)*(B$14:B130=B130)*(C$14:C130=C130))&gt;1,0,1)</f>
        <v>1</v>
      </c>
      <c r="AH130" s="68" t="str">
        <f t="shared" si="7"/>
        <v>Contratos de prestación de servicios profesionales y de apoyo a la gestión</v>
      </c>
      <c r="AI130" s="68" t="str">
        <f t="shared" si="8"/>
        <v>Contratación directa</v>
      </c>
      <c r="AJ130" s="69" t="str">
        <f>IFERROR(VLOOKUP(F130,[1]Tipo!$C$12:$C$27,1,FALSE),"NO")</f>
        <v>Prestación de servicios profesionales y de apoyo a la gestión, o para la ejecución de trabajos artísticos que sólo puedan encomendarse a determinadas personas naturales;</v>
      </c>
      <c r="AK130" s="68" t="str">
        <f t="shared" si="9"/>
        <v>Inversión</v>
      </c>
      <c r="AL130" s="68">
        <f t="shared" si="10"/>
        <v>45</v>
      </c>
      <c r="AM130" s="70"/>
      <c r="AN130" s="70"/>
      <c r="AO130" s="70"/>
      <c r="AP130"/>
      <c r="AQ130"/>
      <c r="AR130"/>
      <c r="AS130"/>
      <c r="AT130"/>
      <c r="AU130"/>
      <c r="AV130"/>
      <c r="AW130"/>
      <c r="AX130"/>
      <c r="AY130"/>
      <c r="AZ130"/>
      <c r="BA130"/>
      <c r="BB130"/>
      <c r="BC130"/>
      <c r="BD130"/>
      <c r="BE130"/>
      <c r="BF130"/>
      <c r="BG130"/>
      <c r="BH130"/>
      <c r="BI130"/>
      <c r="BJ130"/>
      <c r="BK130"/>
      <c r="BL130"/>
      <c r="BM130"/>
      <c r="BN130"/>
      <c r="BO130"/>
      <c r="BP130"/>
      <c r="BQ130"/>
    </row>
    <row r="131" spans="1:69" ht="27" customHeight="1" x14ac:dyDescent="0.25">
      <c r="A131" s="46">
        <v>118</v>
      </c>
      <c r="B131" s="47">
        <v>2019</v>
      </c>
      <c r="C131" s="48" t="s">
        <v>384</v>
      </c>
      <c r="D131" s="50" t="s">
        <v>65</v>
      </c>
      <c r="E131" s="48" t="s">
        <v>66</v>
      </c>
      <c r="F131" s="49" t="s">
        <v>67</v>
      </c>
      <c r="G131" s="50" t="s">
        <v>385</v>
      </c>
      <c r="H131" s="51" t="s">
        <v>69</v>
      </c>
      <c r="I131" s="52">
        <v>45</v>
      </c>
      <c r="J131" s="53" t="str">
        <f>IF(ISERROR(VLOOKUP(I131,[1]Eje_Pilar!$C$2:$E$47,2,FALSE))," ",VLOOKUP(I131,[1]Eje_Pilar!$C$2:$E$47,2,FALSE))</f>
        <v>Gobernanza e influencia local, regional e internacional</v>
      </c>
      <c r="K131" s="53" t="str">
        <f>IF(ISERROR(VLOOKUP(I131,[1]Eje_Pilar!$C$2:$E$47,3,FALSE))," ",VLOOKUP(I131,[1]Eje_Pilar!$C$2:$E$47,3,FALSE))</f>
        <v>Eje Transversal 4 Gobierno Legitimo, Fortalecimiento Local y Eficiencia</v>
      </c>
      <c r="L131" s="54">
        <v>1415</v>
      </c>
      <c r="M131" s="55">
        <v>52524503</v>
      </c>
      <c r="N131" s="56" t="s">
        <v>386</v>
      </c>
      <c r="O131" s="57">
        <v>41850000</v>
      </c>
      <c r="P131" s="58">
        <v>1</v>
      </c>
      <c r="Q131" s="59">
        <v>-620000</v>
      </c>
      <c r="R131" s="60"/>
      <c r="S131" s="57"/>
      <c r="T131" s="61">
        <f t="shared" si="6"/>
        <v>41230000</v>
      </c>
      <c r="U131" s="62">
        <v>41230000</v>
      </c>
      <c r="V131" s="63">
        <v>43504</v>
      </c>
      <c r="W131" s="63">
        <v>43507</v>
      </c>
      <c r="X131" s="63">
        <v>43779</v>
      </c>
      <c r="Y131" s="47">
        <v>270</v>
      </c>
      <c r="Z131" s="47"/>
      <c r="AA131" s="65"/>
      <c r="AB131" s="55"/>
      <c r="AC131" s="55"/>
      <c r="AD131" s="55"/>
      <c r="AE131" s="55" t="s">
        <v>71</v>
      </c>
      <c r="AF131" s="66">
        <f t="shared" si="11"/>
        <v>1</v>
      </c>
      <c r="AG131" s="67">
        <f>IF(SUMPRODUCT((A$14:A131=A131)*(B$14:B131=B131)*(C$14:C131=C131))&gt;1,0,1)</f>
        <v>1</v>
      </c>
      <c r="AH131" s="68" t="str">
        <f t="shared" si="7"/>
        <v>Contratos de prestación de servicios profesionales y de apoyo a la gestión</v>
      </c>
      <c r="AI131" s="68" t="str">
        <f t="shared" si="8"/>
        <v>Contratación directa</v>
      </c>
      <c r="AJ131" s="69" t="str">
        <f>IFERROR(VLOOKUP(F131,[1]Tipo!$C$12:$C$27,1,FALSE),"NO")</f>
        <v>Prestación de servicios profesionales y de apoyo a la gestión, o para la ejecución de trabajos artísticos que sólo puedan encomendarse a determinadas personas naturales;</v>
      </c>
      <c r="AK131" s="68" t="str">
        <f t="shared" si="9"/>
        <v>Inversión</v>
      </c>
      <c r="AL131" s="68">
        <f t="shared" si="10"/>
        <v>45</v>
      </c>
      <c r="AM131" s="70"/>
      <c r="AN131" s="70"/>
      <c r="AO131" s="70"/>
      <c r="AP131"/>
      <c r="AQ131"/>
      <c r="AR131"/>
      <c r="AS131"/>
      <c r="AT131"/>
      <c r="AU131"/>
      <c r="AV131"/>
      <c r="AW131"/>
      <c r="AX131"/>
      <c r="AY131"/>
      <c r="AZ131"/>
      <c r="BA131"/>
      <c r="BB131"/>
      <c r="BC131"/>
      <c r="BD131"/>
      <c r="BE131"/>
      <c r="BF131"/>
      <c r="BG131"/>
      <c r="BH131"/>
      <c r="BI131"/>
      <c r="BJ131"/>
      <c r="BK131"/>
      <c r="BL131"/>
      <c r="BM131"/>
      <c r="BN131"/>
      <c r="BO131"/>
      <c r="BP131"/>
      <c r="BQ131"/>
    </row>
    <row r="132" spans="1:69" ht="27" customHeight="1" x14ac:dyDescent="0.25">
      <c r="A132" s="46">
        <v>119</v>
      </c>
      <c r="B132" s="47">
        <v>2019</v>
      </c>
      <c r="C132" s="48" t="s">
        <v>387</v>
      </c>
      <c r="D132" s="50" t="s">
        <v>65</v>
      </c>
      <c r="E132" s="48" t="s">
        <v>66</v>
      </c>
      <c r="F132" s="49" t="s">
        <v>67</v>
      </c>
      <c r="G132" s="50" t="s">
        <v>324</v>
      </c>
      <c r="H132" s="51" t="s">
        <v>69</v>
      </c>
      <c r="I132" s="52">
        <v>45</v>
      </c>
      <c r="J132" s="53" t="str">
        <f>IF(ISERROR(VLOOKUP(I132,[1]Eje_Pilar!$C$2:$E$47,2,FALSE))," ",VLOOKUP(I132,[1]Eje_Pilar!$C$2:$E$47,2,FALSE))</f>
        <v>Gobernanza e influencia local, regional e internacional</v>
      </c>
      <c r="K132" s="53" t="str">
        <f>IF(ISERROR(VLOOKUP(I132,[1]Eje_Pilar!$C$2:$E$47,3,FALSE))," ",VLOOKUP(I132,[1]Eje_Pilar!$C$2:$E$47,3,FALSE))</f>
        <v>Eje Transversal 4 Gobierno Legitimo, Fortalecimiento Local y Eficiencia</v>
      </c>
      <c r="L132" s="54">
        <v>1415</v>
      </c>
      <c r="M132" s="55">
        <v>80119053</v>
      </c>
      <c r="N132" s="56" t="s">
        <v>388</v>
      </c>
      <c r="O132" s="57">
        <v>37350000</v>
      </c>
      <c r="P132" s="58"/>
      <c r="Q132" s="59"/>
      <c r="R132" s="60"/>
      <c r="S132" s="57"/>
      <c r="T132" s="61">
        <f t="shared" si="6"/>
        <v>37350000</v>
      </c>
      <c r="U132" s="62">
        <v>37350000</v>
      </c>
      <c r="V132" s="63">
        <v>43504</v>
      </c>
      <c r="W132" s="63">
        <v>43507</v>
      </c>
      <c r="X132" s="63">
        <v>43779</v>
      </c>
      <c r="Y132" s="47">
        <v>270</v>
      </c>
      <c r="Z132" s="47"/>
      <c r="AA132" s="65"/>
      <c r="AB132" s="55"/>
      <c r="AC132" s="55"/>
      <c r="AD132" s="55"/>
      <c r="AE132" s="55" t="s">
        <v>71</v>
      </c>
      <c r="AF132" s="66">
        <f t="shared" si="11"/>
        <v>1</v>
      </c>
      <c r="AG132" s="67">
        <f>IF(SUMPRODUCT((A$14:A132=A132)*(B$14:B132=B132)*(C$14:C132=C132))&gt;1,0,1)</f>
        <v>1</v>
      </c>
      <c r="AH132" s="68" t="str">
        <f t="shared" si="7"/>
        <v>Contratos de prestación de servicios profesionales y de apoyo a la gestión</v>
      </c>
      <c r="AI132" s="68" t="str">
        <f t="shared" si="8"/>
        <v>Contratación directa</v>
      </c>
      <c r="AJ132" s="69" t="str">
        <f>IFERROR(VLOOKUP(F132,[1]Tipo!$C$12:$C$27,1,FALSE),"NO")</f>
        <v>Prestación de servicios profesionales y de apoyo a la gestión, o para la ejecución de trabajos artísticos que sólo puedan encomendarse a determinadas personas naturales;</v>
      </c>
      <c r="AK132" s="68" t="str">
        <f t="shared" si="9"/>
        <v>Inversión</v>
      </c>
      <c r="AL132" s="68">
        <f t="shared" si="10"/>
        <v>45</v>
      </c>
      <c r="AM132" s="70"/>
      <c r="AN132" s="70"/>
      <c r="AO132" s="70"/>
      <c r="AP132"/>
      <c r="AQ132"/>
      <c r="AR132"/>
      <c r="AS132"/>
      <c r="AT132"/>
      <c r="AU132"/>
      <c r="AV132"/>
      <c r="AW132"/>
      <c r="AX132"/>
      <c r="AY132"/>
      <c r="AZ132"/>
      <c r="BA132"/>
      <c r="BB132"/>
      <c r="BC132"/>
      <c r="BD132"/>
      <c r="BE132"/>
      <c r="BF132"/>
      <c r="BG132"/>
      <c r="BH132"/>
      <c r="BI132"/>
      <c r="BJ132"/>
      <c r="BK132"/>
      <c r="BL132"/>
      <c r="BM132"/>
      <c r="BN132"/>
      <c r="BO132"/>
      <c r="BP132"/>
      <c r="BQ132"/>
    </row>
    <row r="133" spans="1:69" ht="27" customHeight="1" x14ac:dyDescent="0.25">
      <c r="A133" s="46">
        <v>120</v>
      </c>
      <c r="B133" s="47">
        <v>2019</v>
      </c>
      <c r="C133" s="48" t="s">
        <v>389</v>
      </c>
      <c r="D133" s="50" t="s">
        <v>65</v>
      </c>
      <c r="E133" s="48" t="s">
        <v>66</v>
      </c>
      <c r="F133" s="49" t="s">
        <v>67</v>
      </c>
      <c r="G133" s="50" t="s">
        <v>390</v>
      </c>
      <c r="H133" s="51" t="s">
        <v>69</v>
      </c>
      <c r="I133" s="52">
        <v>45</v>
      </c>
      <c r="J133" s="53" t="str">
        <f>IF(ISERROR(VLOOKUP(I133,[1]Eje_Pilar!$C$2:$E$47,2,FALSE))," ",VLOOKUP(I133,[1]Eje_Pilar!$C$2:$E$47,2,FALSE))</f>
        <v>Gobernanza e influencia local, regional e internacional</v>
      </c>
      <c r="K133" s="53" t="str">
        <f>IF(ISERROR(VLOOKUP(I133,[1]Eje_Pilar!$C$2:$E$47,3,FALSE))," ",VLOOKUP(I133,[1]Eje_Pilar!$C$2:$E$47,3,FALSE))</f>
        <v>Eje Transversal 4 Gobierno Legitimo, Fortalecimiento Local y Eficiencia</v>
      </c>
      <c r="L133" s="54">
        <v>1415</v>
      </c>
      <c r="M133" s="55">
        <v>19494600</v>
      </c>
      <c r="N133" s="56" t="s">
        <v>391</v>
      </c>
      <c r="O133" s="57">
        <v>47682000</v>
      </c>
      <c r="P133" s="58"/>
      <c r="Q133" s="59"/>
      <c r="R133" s="60"/>
      <c r="S133" s="57"/>
      <c r="T133" s="61">
        <f t="shared" si="6"/>
        <v>47682000</v>
      </c>
      <c r="U133" s="62">
        <v>42384000</v>
      </c>
      <c r="V133" s="63">
        <v>43504</v>
      </c>
      <c r="W133" s="63">
        <v>43507</v>
      </c>
      <c r="X133" s="63">
        <v>43779</v>
      </c>
      <c r="Y133" s="47">
        <v>270</v>
      </c>
      <c r="Z133" s="47"/>
      <c r="AA133" s="65"/>
      <c r="AB133" s="55"/>
      <c r="AC133" s="55"/>
      <c r="AD133" s="55"/>
      <c r="AE133" s="55" t="s">
        <v>71</v>
      </c>
      <c r="AF133" s="66">
        <f t="shared" si="11"/>
        <v>0.88888888888888884</v>
      </c>
      <c r="AG133" s="67">
        <f>IF(SUMPRODUCT((A$14:A133=A133)*(B$14:B133=B133)*(C$14:C133=C133))&gt;1,0,1)</f>
        <v>1</v>
      </c>
      <c r="AH133" s="68" t="str">
        <f t="shared" si="7"/>
        <v>Contratos de prestación de servicios profesionales y de apoyo a la gestión</v>
      </c>
      <c r="AI133" s="68" t="str">
        <f t="shared" si="8"/>
        <v>Contratación directa</v>
      </c>
      <c r="AJ133" s="69" t="str">
        <f>IFERROR(VLOOKUP(F133,[1]Tipo!$C$12:$C$27,1,FALSE),"NO")</f>
        <v>Prestación de servicios profesionales y de apoyo a la gestión, o para la ejecución de trabajos artísticos que sólo puedan encomendarse a determinadas personas naturales;</v>
      </c>
      <c r="AK133" s="68" t="str">
        <f t="shared" si="9"/>
        <v>Inversión</v>
      </c>
      <c r="AL133" s="68">
        <f t="shared" si="10"/>
        <v>45</v>
      </c>
      <c r="AM133" s="70"/>
      <c r="AN133" s="70"/>
      <c r="AO133" s="70"/>
      <c r="AP133"/>
      <c r="AQ133"/>
      <c r="AR133"/>
      <c r="AS133"/>
      <c r="AT133"/>
      <c r="AU133"/>
      <c r="AV133"/>
      <c r="AW133"/>
      <c r="AX133"/>
      <c r="AY133"/>
      <c r="AZ133"/>
      <c r="BA133"/>
      <c r="BB133"/>
      <c r="BC133"/>
      <c r="BD133"/>
      <c r="BE133"/>
      <c r="BF133"/>
      <c r="BG133"/>
      <c r="BH133"/>
      <c r="BI133"/>
      <c r="BJ133"/>
      <c r="BK133"/>
      <c r="BL133"/>
      <c r="BM133"/>
      <c r="BN133"/>
      <c r="BO133"/>
      <c r="BP133"/>
      <c r="BQ133"/>
    </row>
    <row r="134" spans="1:69" ht="27" customHeight="1" x14ac:dyDescent="0.25">
      <c r="A134" s="46">
        <v>121</v>
      </c>
      <c r="B134" s="47">
        <v>2019</v>
      </c>
      <c r="C134" s="48" t="s">
        <v>392</v>
      </c>
      <c r="D134" s="50" t="s">
        <v>65</v>
      </c>
      <c r="E134" s="48" t="s">
        <v>66</v>
      </c>
      <c r="F134" s="49" t="s">
        <v>67</v>
      </c>
      <c r="G134" s="50" t="s">
        <v>390</v>
      </c>
      <c r="H134" s="51" t="s">
        <v>69</v>
      </c>
      <c r="I134" s="52">
        <v>45</v>
      </c>
      <c r="J134" s="53" t="str">
        <f>IF(ISERROR(VLOOKUP(I134,[1]Eje_Pilar!$C$2:$E$47,2,FALSE))," ",VLOOKUP(I134,[1]Eje_Pilar!$C$2:$E$47,2,FALSE))</f>
        <v>Gobernanza e influencia local, regional e internacional</v>
      </c>
      <c r="K134" s="53" t="str">
        <f>IF(ISERROR(VLOOKUP(I134,[1]Eje_Pilar!$C$2:$E$47,3,FALSE))," ",VLOOKUP(I134,[1]Eje_Pilar!$C$2:$E$47,3,FALSE))</f>
        <v>Eje Transversal 4 Gobierno Legitimo, Fortalecimiento Local y Eficiencia</v>
      </c>
      <c r="L134" s="54">
        <v>1415</v>
      </c>
      <c r="M134" s="55">
        <v>79969466</v>
      </c>
      <c r="N134" s="56" t="s">
        <v>393</v>
      </c>
      <c r="O134" s="57">
        <v>47682000</v>
      </c>
      <c r="P134" s="58"/>
      <c r="Q134" s="59"/>
      <c r="R134" s="60">
        <v>1</v>
      </c>
      <c r="S134" s="57">
        <v>2472400</v>
      </c>
      <c r="T134" s="61">
        <f t="shared" si="6"/>
        <v>50154400</v>
      </c>
      <c r="U134" s="62">
        <v>43620200</v>
      </c>
      <c r="V134" s="63">
        <v>43507</v>
      </c>
      <c r="W134" s="63">
        <v>43508</v>
      </c>
      <c r="X134" s="63">
        <v>43830</v>
      </c>
      <c r="Y134" s="47">
        <v>270</v>
      </c>
      <c r="Z134" s="47">
        <v>49</v>
      </c>
      <c r="AA134" s="65"/>
      <c r="AB134" s="55"/>
      <c r="AC134" s="55"/>
      <c r="AD134" s="55"/>
      <c r="AE134" s="55" t="s">
        <v>71</v>
      </c>
      <c r="AF134" s="66">
        <f t="shared" si="11"/>
        <v>0.86971830985915488</v>
      </c>
      <c r="AG134" s="67">
        <f>IF(SUMPRODUCT((A$14:A134=A134)*(B$14:B134=B134)*(C$14:C134=C134))&gt;1,0,1)</f>
        <v>1</v>
      </c>
      <c r="AH134" s="68" t="str">
        <f t="shared" si="7"/>
        <v>Contratos de prestación de servicios profesionales y de apoyo a la gestión</v>
      </c>
      <c r="AI134" s="68" t="str">
        <f t="shared" si="8"/>
        <v>Contratación directa</v>
      </c>
      <c r="AJ134" s="69" t="str">
        <f>IFERROR(VLOOKUP(F134,[1]Tipo!$C$12:$C$27,1,FALSE),"NO")</f>
        <v>Prestación de servicios profesionales y de apoyo a la gestión, o para la ejecución de trabajos artísticos que sólo puedan encomendarse a determinadas personas naturales;</v>
      </c>
      <c r="AK134" s="68" t="str">
        <f t="shared" si="9"/>
        <v>Inversión</v>
      </c>
      <c r="AL134" s="68">
        <f t="shared" si="10"/>
        <v>45</v>
      </c>
      <c r="AM134" s="70"/>
      <c r="AN134" s="70"/>
      <c r="AO134" s="70"/>
      <c r="AP134"/>
      <c r="AQ134"/>
      <c r="AR134"/>
      <c r="AS134"/>
      <c r="AT134"/>
      <c r="AU134"/>
      <c r="AV134"/>
      <c r="AW134"/>
      <c r="AX134"/>
      <c r="AY134"/>
      <c r="AZ134"/>
      <c r="BA134"/>
      <c r="BB134"/>
      <c r="BC134"/>
      <c r="BD134"/>
      <c r="BE134"/>
      <c r="BF134"/>
      <c r="BG134"/>
      <c r="BH134"/>
      <c r="BI134"/>
      <c r="BJ134"/>
      <c r="BK134"/>
      <c r="BL134"/>
      <c r="BM134"/>
      <c r="BN134"/>
      <c r="BO134"/>
      <c r="BP134"/>
      <c r="BQ134"/>
    </row>
    <row r="135" spans="1:69" ht="27" customHeight="1" x14ac:dyDescent="0.25">
      <c r="A135" s="46">
        <v>122</v>
      </c>
      <c r="B135" s="47">
        <v>2019</v>
      </c>
      <c r="C135" s="48" t="s">
        <v>394</v>
      </c>
      <c r="D135" s="50" t="s">
        <v>65</v>
      </c>
      <c r="E135" s="48" t="s">
        <v>66</v>
      </c>
      <c r="F135" s="49" t="s">
        <v>67</v>
      </c>
      <c r="G135" s="50" t="s">
        <v>362</v>
      </c>
      <c r="H135" s="51" t="s">
        <v>69</v>
      </c>
      <c r="I135" s="52">
        <v>45</v>
      </c>
      <c r="J135" s="53" t="str">
        <f>IF(ISERROR(VLOOKUP(I135,[1]Eje_Pilar!$C$2:$E$47,2,FALSE))," ",VLOOKUP(I135,[1]Eje_Pilar!$C$2:$E$47,2,FALSE))</f>
        <v>Gobernanza e influencia local, regional e internacional</v>
      </c>
      <c r="K135" s="53" t="str">
        <f>IF(ISERROR(VLOOKUP(I135,[1]Eje_Pilar!$C$2:$E$47,3,FALSE))," ",VLOOKUP(I135,[1]Eje_Pilar!$C$2:$E$47,3,FALSE))</f>
        <v>Eje Transversal 4 Gobierno Legitimo, Fortalecimiento Local y Eficiencia</v>
      </c>
      <c r="L135" s="54">
        <v>1415</v>
      </c>
      <c r="M135" s="55">
        <v>1024509710</v>
      </c>
      <c r="N135" s="56" t="s">
        <v>395</v>
      </c>
      <c r="O135" s="57">
        <v>16524000</v>
      </c>
      <c r="P135" s="58"/>
      <c r="Q135" s="59"/>
      <c r="R135" s="60"/>
      <c r="S135" s="57"/>
      <c r="T135" s="61">
        <f t="shared" si="6"/>
        <v>16524000</v>
      </c>
      <c r="U135" s="62">
        <v>16524000</v>
      </c>
      <c r="V135" s="63">
        <v>43507</v>
      </c>
      <c r="W135" s="63">
        <v>43508</v>
      </c>
      <c r="X135" s="63">
        <v>43780</v>
      </c>
      <c r="Y135" s="47">
        <v>270</v>
      </c>
      <c r="Z135" s="47"/>
      <c r="AA135" s="65"/>
      <c r="AB135" s="55"/>
      <c r="AC135" s="55"/>
      <c r="AD135" s="55"/>
      <c r="AE135" s="55" t="s">
        <v>71</v>
      </c>
      <c r="AF135" s="66">
        <f t="shared" si="11"/>
        <v>1</v>
      </c>
      <c r="AG135" s="67">
        <f>IF(SUMPRODUCT((A$14:A135=A135)*(B$14:B135=B135)*(C$14:C135=C135))&gt;1,0,1)</f>
        <v>1</v>
      </c>
      <c r="AH135" s="68" t="str">
        <f t="shared" si="7"/>
        <v>Contratos de prestación de servicios profesionales y de apoyo a la gestión</v>
      </c>
      <c r="AI135" s="68" t="str">
        <f t="shared" si="8"/>
        <v>Contratación directa</v>
      </c>
      <c r="AJ135" s="69" t="str">
        <f>IFERROR(VLOOKUP(F135,[1]Tipo!$C$12:$C$27,1,FALSE),"NO")</f>
        <v>Prestación de servicios profesionales y de apoyo a la gestión, o para la ejecución de trabajos artísticos que sólo puedan encomendarse a determinadas personas naturales;</v>
      </c>
      <c r="AK135" s="68" t="str">
        <f t="shared" si="9"/>
        <v>Inversión</v>
      </c>
      <c r="AL135" s="68">
        <f t="shared" si="10"/>
        <v>45</v>
      </c>
      <c r="AM135" s="70"/>
      <c r="AN135" s="70"/>
      <c r="AO135" s="70"/>
      <c r="AP135"/>
      <c r="AQ135"/>
      <c r="AR135"/>
      <c r="AS135"/>
      <c r="AT135"/>
      <c r="AU135"/>
      <c r="AV135"/>
      <c r="AW135"/>
      <c r="AX135"/>
      <c r="AY135"/>
      <c r="AZ135"/>
      <c r="BA135"/>
      <c r="BB135"/>
      <c r="BC135"/>
      <c r="BD135"/>
      <c r="BE135"/>
      <c r="BF135"/>
      <c r="BG135"/>
      <c r="BH135"/>
      <c r="BI135"/>
      <c r="BJ135"/>
      <c r="BK135"/>
      <c r="BL135"/>
      <c r="BM135"/>
      <c r="BN135"/>
      <c r="BO135"/>
      <c r="BP135"/>
      <c r="BQ135"/>
    </row>
    <row r="136" spans="1:69" ht="27" customHeight="1" x14ac:dyDescent="0.25">
      <c r="A136" s="46">
        <v>123</v>
      </c>
      <c r="B136" s="47">
        <v>2019</v>
      </c>
      <c r="C136" s="48" t="s">
        <v>396</v>
      </c>
      <c r="D136" s="50" t="s">
        <v>65</v>
      </c>
      <c r="E136" s="48" t="s">
        <v>66</v>
      </c>
      <c r="F136" s="49" t="s">
        <v>67</v>
      </c>
      <c r="G136" s="50" t="s">
        <v>397</v>
      </c>
      <c r="H136" s="51" t="s">
        <v>69</v>
      </c>
      <c r="I136" s="52">
        <v>45</v>
      </c>
      <c r="J136" s="53" t="str">
        <f>IF(ISERROR(VLOOKUP(I136,[1]Eje_Pilar!$C$2:$E$47,2,FALSE))," ",VLOOKUP(I136,[1]Eje_Pilar!$C$2:$E$47,2,FALSE))</f>
        <v>Gobernanza e influencia local, regional e internacional</v>
      </c>
      <c r="K136" s="53" t="str">
        <f>IF(ISERROR(VLOOKUP(I136,[1]Eje_Pilar!$C$2:$E$47,3,FALSE))," ",VLOOKUP(I136,[1]Eje_Pilar!$C$2:$E$47,3,FALSE))</f>
        <v>Eje Transversal 4 Gobierno Legitimo, Fortalecimiento Local y Eficiencia</v>
      </c>
      <c r="L136" s="54">
        <v>1415</v>
      </c>
      <c r="M136" s="55">
        <v>53044310</v>
      </c>
      <c r="N136" s="56" t="s">
        <v>398</v>
      </c>
      <c r="O136" s="57">
        <v>37269000</v>
      </c>
      <c r="P136" s="58"/>
      <c r="Q136" s="59"/>
      <c r="R136" s="60"/>
      <c r="S136" s="57"/>
      <c r="T136" s="61">
        <f t="shared" si="6"/>
        <v>37269000</v>
      </c>
      <c r="U136" s="62">
        <v>37269000</v>
      </c>
      <c r="V136" s="63">
        <v>43508</v>
      </c>
      <c r="W136" s="63">
        <v>43509</v>
      </c>
      <c r="X136" s="63">
        <v>43781</v>
      </c>
      <c r="Y136" s="47">
        <v>270</v>
      </c>
      <c r="Z136" s="47"/>
      <c r="AA136" s="65"/>
      <c r="AB136" s="55"/>
      <c r="AC136" s="55"/>
      <c r="AD136" s="55"/>
      <c r="AE136" s="55" t="s">
        <v>71</v>
      </c>
      <c r="AF136" s="66">
        <f t="shared" si="11"/>
        <v>1</v>
      </c>
      <c r="AG136" s="67">
        <f>IF(SUMPRODUCT((A$14:A136=A136)*(B$14:B136=B136)*(C$14:C136=C136))&gt;1,0,1)</f>
        <v>1</v>
      </c>
      <c r="AH136" s="68" t="str">
        <f t="shared" si="7"/>
        <v>Contratos de prestación de servicios profesionales y de apoyo a la gestión</v>
      </c>
      <c r="AI136" s="68" t="str">
        <f t="shared" si="8"/>
        <v>Contratación directa</v>
      </c>
      <c r="AJ136" s="69" t="str">
        <f>IFERROR(VLOOKUP(F136,[1]Tipo!$C$12:$C$27,1,FALSE),"NO")</f>
        <v>Prestación de servicios profesionales y de apoyo a la gestión, o para la ejecución de trabajos artísticos que sólo puedan encomendarse a determinadas personas naturales;</v>
      </c>
      <c r="AK136" s="68" t="str">
        <f t="shared" si="9"/>
        <v>Inversión</v>
      </c>
      <c r="AL136" s="68">
        <f t="shared" si="10"/>
        <v>45</v>
      </c>
      <c r="AM136" s="70"/>
      <c r="AN136" s="70"/>
      <c r="AO136" s="70"/>
      <c r="AP136"/>
      <c r="AQ136"/>
      <c r="AR136"/>
      <c r="AS136"/>
      <c r="AT136"/>
      <c r="AU136"/>
      <c r="AV136"/>
      <c r="AW136"/>
      <c r="AX136"/>
      <c r="AY136"/>
      <c r="AZ136"/>
      <c r="BA136"/>
      <c r="BB136"/>
      <c r="BC136"/>
      <c r="BD136"/>
      <c r="BE136"/>
      <c r="BF136"/>
      <c r="BG136"/>
      <c r="BH136"/>
      <c r="BI136"/>
      <c r="BJ136"/>
      <c r="BK136"/>
      <c r="BL136"/>
      <c r="BM136"/>
      <c r="BN136"/>
      <c r="BO136"/>
      <c r="BP136"/>
      <c r="BQ136"/>
    </row>
    <row r="137" spans="1:69" ht="27" customHeight="1" x14ac:dyDescent="0.25">
      <c r="A137" s="46">
        <v>124</v>
      </c>
      <c r="B137" s="47">
        <v>2019</v>
      </c>
      <c r="C137" s="48" t="s">
        <v>399</v>
      </c>
      <c r="D137" s="50" t="s">
        <v>65</v>
      </c>
      <c r="E137" s="48" t="s">
        <v>66</v>
      </c>
      <c r="F137" s="49" t="s">
        <v>67</v>
      </c>
      <c r="G137" s="50" t="s">
        <v>345</v>
      </c>
      <c r="H137" s="51" t="s">
        <v>69</v>
      </c>
      <c r="I137" s="52">
        <v>45</v>
      </c>
      <c r="J137" s="53" t="str">
        <f>IF(ISERROR(VLOOKUP(I137,[1]Eje_Pilar!$C$2:$E$47,2,FALSE))," ",VLOOKUP(I137,[1]Eje_Pilar!$C$2:$E$47,2,FALSE))</f>
        <v>Gobernanza e influencia local, regional e internacional</v>
      </c>
      <c r="K137" s="53" t="str">
        <f>IF(ISERROR(VLOOKUP(I137,[1]Eje_Pilar!$C$2:$E$47,3,FALSE))," ",VLOOKUP(I137,[1]Eje_Pilar!$C$2:$E$47,3,FALSE))</f>
        <v>Eje Transversal 4 Gobierno Legitimo, Fortalecimiento Local y Eficiencia</v>
      </c>
      <c r="L137" s="54">
        <v>1415</v>
      </c>
      <c r="M137" s="55">
        <v>1022941172</v>
      </c>
      <c r="N137" s="56" t="s">
        <v>400</v>
      </c>
      <c r="O137" s="57">
        <v>40995000</v>
      </c>
      <c r="P137" s="58"/>
      <c r="Q137" s="59"/>
      <c r="R137" s="60"/>
      <c r="S137" s="57"/>
      <c r="T137" s="61">
        <f t="shared" si="6"/>
        <v>40995000</v>
      </c>
      <c r="U137" s="62">
        <v>40995000</v>
      </c>
      <c r="V137" s="63">
        <v>43508</v>
      </c>
      <c r="W137" s="63">
        <v>43509</v>
      </c>
      <c r="X137" s="63">
        <v>43781</v>
      </c>
      <c r="Y137" s="47">
        <v>270</v>
      </c>
      <c r="Z137" s="47"/>
      <c r="AA137" s="65"/>
      <c r="AB137" s="55"/>
      <c r="AC137" s="55"/>
      <c r="AD137" s="55"/>
      <c r="AE137" s="55" t="s">
        <v>71</v>
      </c>
      <c r="AF137" s="66">
        <f t="shared" si="11"/>
        <v>1</v>
      </c>
      <c r="AG137" s="67">
        <f>IF(SUMPRODUCT((A$14:A137=A137)*(B$14:B137=B137)*(C$14:C137=C137))&gt;1,0,1)</f>
        <v>1</v>
      </c>
      <c r="AH137" s="68" t="str">
        <f t="shared" si="7"/>
        <v>Contratos de prestación de servicios profesionales y de apoyo a la gestión</v>
      </c>
      <c r="AI137" s="68" t="str">
        <f t="shared" si="8"/>
        <v>Contratación directa</v>
      </c>
      <c r="AJ137" s="69" t="str">
        <f>IFERROR(VLOOKUP(F137,[1]Tipo!$C$12:$C$27,1,FALSE),"NO")</f>
        <v>Prestación de servicios profesionales y de apoyo a la gestión, o para la ejecución de trabajos artísticos que sólo puedan encomendarse a determinadas personas naturales;</v>
      </c>
      <c r="AK137" s="68" t="str">
        <f t="shared" si="9"/>
        <v>Inversión</v>
      </c>
      <c r="AL137" s="68">
        <f t="shared" si="10"/>
        <v>45</v>
      </c>
      <c r="AM137" s="70"/>
      <c r="AN137" s="70"/>
      <c r="AO137" s="70"/>
      <c r="AP137"/>
      <c r="AQ137"/>
      <c r="AR137"/>
      <c r="AS137"/>
      <c r="AT137"/>
      <c r="AU137"/>
      <c r="AV137"/>
      <c r="AW137"/>
      <c r="AX137"/>
      <c r="AY137"/>
      <c r="AZ137"/>
      <c r="BA137"/>
      <c r="BB137"/>
      <c r="BC137"/>
      <c r="BD137"/>
      <c r="BE137"/>
      <c r="BF137"/>
      <c r="BG137"/>
      <c r="BH137"/>
      <c r="BI137"/>
      <c r="BJ137"/>
      <c r="BK137"/>
      <c r="BL137"/>
      <c r="BM137"/>
      <c r="BN137"/>
      <c r="BO137"/>
      <c r="BP137"/>
      <c r="BQ137"/>
    </row>
    <row r="138" spans="1:69" ht="27" customHeight="1" x14ac:dyDescent="0.25">
      <c r="A138" s="46">
        <v>125</v>
      </c>
      <c r="B138" s="47">
        <v>2019</v>
      </c>
      <c r="C138" s="48" t="s">
        <v>401</v>
      </c>
      <c r="D138" s="50" t="s">
        <v>65</v>
      </c>
      <c r="E138" s="48" t="s">
        <v>66</v>
      </c>
      <c r="F138" s="49" t="s">
        <v>67</v>
      </c>
      <c r="G138" s="50" t="s">
        <v>194</v>
      </c>
      <c r="H138" s="51" t="s">
        <v>69</v>
      </c>
      <c r="I138" s="52">
        <v>41</v>
      </c>
      <c r="J138" s="53" t="str">
        <f>IF(ISERROR(VLOOKUP(I138,[1]Eje_Pilar!$C$2:$E$47,2,FALSE))," ",VLOOKUP(I138,[1]Eje_Pilar!$C$2:$E$47,2,FALSE))</f>
        <v>Desarrollo rural sostenible</v>
      </c>
      <c r="K138" s="53" t="str">
        <f>IF(ISERROR(VLOOKUP(I138,[1]Eje_Pilar!$C$2:$E$47,3,FALSE))," ",VLOOKUP(I138,[1]Eje_Pilar!$C$2:$E$47,3,FALSE))</f>
        <v>Eje Transversal 3 Sostenibilidad Ambiental basada en la eficiencia energética</v>
      </c>
      <c r="L138" s="54">
        <v>1414</v>
      </c>
      <c r="M138" s="55">
        <v>80453165</v>
      </c>
      <c r="N138" s="56" t="s">
        <v>402</v>
      </c>
      <c r="O138" s="57">
        <v>19350000</v>
      </c>
      <c r="P138" s="58"/>
      <c r="Q138" s="59"/>
      <c r="R138" s="60"/>
      <c r="S138" s="57"/>
      <c r="T138" s="61">
        <f t="shared" si="6"/>
        <v>19350000</v>
      </c>
      <c r="U138" s="62">
        <v>19350000</v>
      </c>
      <c r="V138" s="63">
        <v>43508</v>
      </c>
      <c r="W138" s="63">
        <v>43509</v>
      </c>
      <c r="X138" s="63">
        <v>43781</v>
      </c>
      <c r="Y138" s="47">
        <v>270</v>
      </c>
      <c r="Z138" s="47"/>
      <c r="AA138" s="65"/>
      <c r="AB138" s="55"/>
      <c r="AC138" s="55"/>
      <c r="AD138" s="55"/>
      <c r="AE138" s="55" t="s">
        <v>71</v>
      </c>
      <c r="AF138" s="66">
        <f t="shared" si="11"/>
        <v>1</v>
      </c>
      <c r="AG138" s="67">
        <f>IF(SUMPRODUCT((A$14:A138=A138)*(B$14:B138=B138)*(C$14:C138=C138))&gt;1,0,1)</f>
        <v>1</v>
      </c>
      <c r="AH138" s="68" t="str">
        <f t="shared" si="7"/>
        <v>Contratos de prestación de servicios profesionales y de apoyo a la gestión</v>
      </c>
      <c r="AI138" s="68" t="str">
        <f t="shared" si="8"/>
        <v>Contratación directa</v>
      </c>
      <c r="AJ138" s="69" t="str">
        <f>IFERROR(VLOOKUP(F138,[1]Tipo!$C$12:$C$27,1,FALSE),"NO")</f>
        <v>Prestación de servicios profesionales y de apoyo a la gestión, o para la ejecución de trabajos artísticos que sólo puedan encomendarse a determinadas personas naturales;</v>
      </c>
      <c r="AK138" s="68" t="str">
        <f t="shared" si="9"/>
        <v>Inversión</v>
      </c>
      <c r="AL138" s="68">
        <f t="shared" si="10"/>
        <v>41</v>
      </c>
      <c r="AM138" s="70"/>
      <c r="AN138" s="70"/>
      <c r="AO138" s="70"/>
      <c r="AP138"/>
      <c r="AQ138"/>
      <c r="AR138"/>
      <c r="AS138"/>
      <c r="AT138"/>
      <c r="AU138"/>
      <c r="AV138"/>
      <c r="AW138"/>
      <c r="AX138"/>
      <c r="AY138"/>
      <c r="AZ138"/>
      <c r="BA138"/>
      <c r="BB138"/>
      <c r="BC138"/>
      <c r="BD138"/>
      <c r="BE138"/>
      <c r="BF138"/>
      <c r="BG138"/>
      <c r="BH138"/>
      <c r="BI138"/>
      <c r="BJ138"/>
      <c r="BK138"/>
      <c r="BL138"/>
      <c r="BM138"/>
      <c r="BN138"/>
      <c r="BO138"/>
      <c r="BP138"/>
      <c r="BQ138"/>
    </row>
    <row r="139" spans="1:69" ht="27" customHeight="1" x14ac:dyDescent="0.25">
      <c r="A139" s="46">
        <v>126</v>
      </c>
      <c r="B139" s="47">
        <v>2019</v>
      </c>
      <c r="C139" s="48" t="s">
        <v>403</v>
      </c>
      <c r="D139" s="50" t="s">
        <v>65</v>
      </c>
      <c r="E139" s="48" t="s">
        <v>66</v>
      </c>
      <c r="F139" s="49" t="s">
        <v>67</v>
      </c>
      <c r="G139" s="50" t="s">
        <v>92</v>
      </c>
      <c r="H139" s="51" t="s">
        <v>69</v>
      </c>
      <c r="I139" s="52">
        <v>45</v>
      </c>
      <c r="J139" s="53" t="str">
        <f>IF(ISERROR(VLOOKUP(I139,[1]Eje_Pilar!$C$2:$E$47,2,FALSE))," ",VLOOKUP(I139,[1]Eje_Pilar!$C$2:$E$47,2,FALSE))</f>
        <v>Gobernanza e influencia local, regional e internacional</v>
      </c>
      <c r="K139" s="53" t="str">
        <f>IF(ISERROR(VLOOKUP(I139,[1]Eje_Pilar!$C$2:$E$47,3,FALSE))," ",VLOOKUP(I139,[1]Eje_Pilar!$C$2:$E$47,3,FALSE))</f>
        <v>Eje Transversal 4 Gobierno Legitimo, Fortalecimiento Local y Eficiencia</v>
      </c>
      <c r="L139" s="54">
        <v>1415</v>
      </c>
      <c r="M139" s="55">
        <v>79820093</v>
      </c>
      <c r="N139" s="56" t="s">
        <v>404</v>
      </c>
      <c r="O139" s="57">
        <v>50400000</v>
      </c>
      <c r="P139" s="58"/>
      <c r="Q139" s="59"/>
      <c r="R139" s="60">
        <v>2</v>
      </c>
      <c r="S139" s="57">
        <v>12880000</v>
      </c>
      <c r="T139" s="61">
        <f t="shared" si="6"/>
        <v>63280000</v>
      </c>
      <c r="U139" s="62">
        <v>53760000</v>
      </c>
      <c r="V139" s="63">
        <v>43508</v>
      </c>
      <c r="W139" s="63">
        <v>43509</v>
      </c>
      <c r="X139" s="63">
        <v>43851</v>
      </c>
      <c r="Y139" s="47">
        <v>270</v>
      </c>
      <c r="Z139" s="47">
        <v>69</v>
      </c>
      <c r="AA139" s="65"/>
      <c r="AB139" s="55"/>
      <c r="AC139" s="55" t="s">
        <v>71</v>
      </c>
      <c r="AD139" s="55"/>
      <c r="AE139" s="55"/>
      <c r="AF139" s="66">
        <f t="shared" si="11"/>
        <v>0.84955752212389379</v>
      </c>
      <c r="AG139" s="67">
        <f>IF(SUMPRODUCT((A$14:A139=A139)*(B$14:B139=B139)*(C$14:C139=C139))&gt;1,0,1)</f>
        <v>1</v>
      </c>
      <c r="AH139" s="68" t="str">
        <f t="shared" si="7"/>
        <v>Contratos de prestación de servicios profesionales y de apoyo a la gestión</v>
      </c>
      <c r="AI139" s="68" t="str">
        <f t="shared" si="8"/>
        <v>Contratación directa</v>
      </c>
      <c r="AJ139" s="69" t="str">
        <f>IFERROR(VLOOKUP(F139,[1]Tipo!$C$12:$C$27,1,FALSE),"NO")</f>
        <v>Prestación de servicios profesionales y de apoyo a la gestión, o para la ejecución de trabajos artísticos que sólo puedan encomendarse a determinadas personas naturales;</v>
      </c>
      <c r="AK139" s="68" t="str">
        <f t="shared" si="9"/>
        <v>Inversión</v>
      </c>
      <c r="AL139" s="68">
        <f t="shared" si="10"/>
        <v>45</v>
      </c>
      <c r="AM139" s="70"/>
      <c r="AN139" s="70"/>
      <c r="AO139" s="70"/>
      <c r="AP139"/>
      <c r="AQ139"/>
      <c r="AR139"/>
      <c r="AS139"/>
      <c r="AT139"/>
      <c r="AU139"/>
      <c r="AV139"/>
      <c r="AW139"/>
      <c r="AX139"/>
      <c r="AY139"/>
      <c r="AZ139"/>
      <c r="BA139"/>
      <c r="BB139"/>
      <c r="BC139"/>
      <c r="BD139"/>
      <c r="BE139"/>
      <c r="BF139"/>
      <c r="BG139"/>
      <c r="BH139"/>
      <c r="BI139"/>
      <c r="BJ139"/>
      <c r="BK139"/>
      <c r="BL139"/>
      <c r="BM139"/>
      <c r="BN139"/>
      <c r="BO139"/>
      <c r="BP139"/>
      <c r="BQ139"/>
    </row>
    <row r="140" spans="1:69" ht="27" customHeight="1" x14ac:dyDescent="0.25">
      <c r="A140" s="46">
        <v>127</v>
      </c>
      <c r="B140" s="47">
        <v>2019</v>
      </c>
      <c r="C140" s="48" t="s">
        <v>405</v>
      </c>
      <c r="D140" s="50" t="s">
        <v>65</v>
      </c>
      <c r="E140" s="48" t="s">
        <v>66</v>
      </c>
      <c r="F140" s="49" t="s">
        <v>67</v>
      </c>
      <c r="G140" s="50" t="s">
        <v>406</v>
      </c>
      <c r="H140" s="51" t="s">
        <v>69</v>
      </c>
      <c r="I140" s="52">
        <v>45</v>
      </c>
      <c r="J140" s="53" t="str">
        <f>IF(ISERROR(VLOOKUP(I140,[1]Eje_Pilar!$C$2:$E$47,2,FALSE))," ",VLOOKUP(I140,[1]Eje_Pilar!$C$2:$E$47,2,FALSE))</f>
        <v>Gobernanza e influencia local, regional e internacional</v>
      </c>
      <c r="K140" s="53" t="str">
        <f>IF(ISERROR(VLOOKUP(I140,[1]Eje_Pilar!$C$2:$E$47,3,FALSE))," ",VLOOKUP(I140,[1]Eje_Pilar!$C$2:$E$47,3,FALSE))</f>
        <v>Eje Transversal 4 Gobierno Legitimo, Fortalecimiento Local y Eficiencia</v>
      </c>
      <c r="L140" s="54">
        <v>1415</v>
      </c>
      <c r="M140" s="55">
        <v>1023006156</v>
      </c>
      <c r="N140" s="78" t="s">
        <v>407</v>
      </c>
      <c r="O140" s="57">
        <v>15750000</v>
      </c>
      <c r="P140" s="58"/>
      <c r="Q140" s="59"/>
      <c r="R140" s="60"/>
      <c r="S140" s="57"/>
      <c r="T140" s="61">
        <f t="shared" si="6"/>
        <v>15750000</v>
      </c>
      <c r="U140" s="62">
        <v>14000000</v>
      </c>
      <c r="V140" s="63">
        <v>43508</v>
      </c>
      <c r="W140" s="63">
        <v>43510</v>
      </c>
      <c r="X140" s="63">
        <v>43782</v>
      </c>
      <c r="Y140" s="47">
        <v>270</v>
      </c>
      <c r="Z140" s="47"/>
      <c r="AA140" s="65"/>
      <c r="AB140" s="55"/>
      <c r="AC140" s="55"/>
      <c r="AD140" s="55"/>
      <c r="AE140" s="55" t="s">
        <v>71</v>
      </c>
      <c r="AF140" s="66">
        <f t="shared" si="11"/>
        <v>0.88888888888888884</v>
      </c>
      <c r="AG140" s="67">
        <f>IF(SUMPRODUCT((A$14:A140=A140)*(B$14:B140=B140)*(C$14:C140=C140))&gt;1,0,1)</f>
        <v>1</v>
      </c>
      <c r="AH140" s="68" t="str">
        <f t="shared" si="7"/>
        <v>Contratos de prestación de servicios profesionales y de apoyo a la gestión</v>
      </c>
      <c r="AI140" s="68" t="str">
        <f t="shared" si="8"/>
        <v>Contratación directa</v>
      </c>
      <c r="AJ140" s="69" t="str">
        <f>IFERROR(VLOOKUP(F140,[1]Tipo!$C$12:$C$27,1,FALSE),"NO")</f>
        <v>Prestación de servicios profesionales y de apoyo a la gestión, o para la ejecución de trabajos artísticos que sólo puedan encomendarse a determinadas personas naturales;</v>
      </c>
      <c r="AK140" s="68" t="str">
        <f t="shared" si="9"/>
        <v>Inversión</v>
      </c>
      <c r="AL140" s="68">
        <f t="shared" si="10"/>
        <v>45</v>
      </c>
      <c r="AM140" s="70"/>
      <c r="AN140" s="70"/>
      <c r="AO140" s="70"/>
      <c r="AP140"/>
      <c r="AQ140"/>
      <c r="AR140"/>
      <c r="AS140"/>
      <c r="AT140"/>
      <c r="AU140"/>
      <c r="AV140"/>
      <c r="AW140"/>
      <c r="AX140"/>
      <c r="AY140"/>
      <c r="AZ140"/>
      <c r="BA140"/>
      <c r="BB140"/>
      <c r="BC140"/>
      <c r="BD140"/>
      <c r="BE140"/>
      <c r="BF140"/>
      <c r="BG140"/>
      <c r="BH140"/>
      <c r="BI140"/>
      <c r="BJ140"/>
      <c r="BK140"/>
      <c r="BL140"/>
      <c r="BM140"/>
      <c r="BN140"/>
      <c r="BO140"/>
      <c r="BP140"/>
      <c r="BQ140"/>
    </row>
    <row r="141" spans="1:69" ht="27" customHeight="1" x14ac:dyDescent="0.25">
      <c r="A141" s="46">
        <v>128</v>
      </c>
      <c r="B141" s="47">
        <v>2019</v>
      </c>
      <c r="C141" s="48" t="s">
        <v>408</v>
      </c>
      <c r="D141" s="50" t="s">
        <v>65</v>
      </c>
      <c r="E141" s="48" t="s">
        <v>66</v>
      </c>
      <c r="F141" s="49" t="s">
        <v>67</v>
      </c>
      <c r="G141" s="50" t="s">
        <v>409</v>
      </c>
      <c r="H141" s="51" t="s">
        <v>69</v>
      </c>
      <c r="I141" s="52">
        <v>45</v>
      </c>
      <c r="J141" s="53" t="str">
        <f>IF(ISERROR(VLOOKUP(I141,[1]Eje_Pilar!$C$2:$E$47,2,FALSE))," ",VLOOKUP(I141,[1]Eje_Pilar!$C$2:$E$47,2,FALSE))</f>
        <v>Gobernanza e influencia local, regional e internacional</v>
      </c>
      <c r="K141" s="53" t="str">
        <f>IF(ISERROR(VLOOKUP(I141,[1]Eje_Pilar!$C$2:$E$47,3,FALSE))," ",VLOOKUP(I141,[1]Eje_Pilar!$C$2:$E$47,3,FALSE))</f>
        <v>Eje Transversal 4 Gobierno Legitimo, Fortalecimiento Local y Eficiencia</v>
      </c>
      <c r="L141" s="54">
        <v>1415</v>
      </c>
      <c r="M141" s="55">
        <v>1022949089</v>
      </c>
      <c r="N141" s="56" t="s">
        <v>410</v>
      </c>
      <c r="O141" s="57">
        <v>54000000</v>
      </c>
      <c r="P141" s="58"/>
      <c r="Q141" s="59"/>
      <c r="R141" s="60"/>
      <c r="S141" s="57"/>
      <c r="T141" s="61">
        <f t="shared" si="6"/>
        <v>54000000</v>
      </c>
      <c r="U141" s="62">
        <v>54000000</v>
      </c>
      <c r="V141" s="63">
        <v>43509</v>
      </c>
      <c r="W141" s="63">
        <v>43511</v>
      </c>
      <c r="X141" s="63">
        <v>43783</v>
      </c>
      <c r="Y141" s="47">
        <v>270</v>
      </c>
      <c r="Z141" s="47"/>
      <c r="AA141" s="65"/>
      <c r="AB141" s="55"/>
      <c r="AC141" s="55"/>
      <c r="AD141" s="55"/>
      <c r="AE141" s="55" t="s">
        <v>71</v>
      </c>
      <c r="AF141" s="66">
        <f t="shared" si="11"/>
        <v>1</v>
      </c>
      <c r="AG141" s="67">
        <f>IF(SUMPRODUCT((A$14:A141=A141)*(B$14:B141=B141)*(C$14:C141=C141))&gt;1,0,1)</f>
        <v>1</v>
      </c>
      <c r="AH141" s="68" t="str">
        <f t="shared" si="7"/>
        <v>Contratos de prestación de servicios profesionales y de apoyo a la gestión</v>
      </c>
      <c r="AI141" s="68" t="str">
        <f t="shared" si="8"/>
        <v>Contratación directa</v>
      </c>
      <c r="AJ141" s="69" t="str">
        <f>IFERROR(VLOOKUP(F141,[1]Tipo!$C$12:$C$27,1,FALSE),"NO")</f>
        <v>Prestación de servicios profesionales y de apoyo a la gestión, o para la ejecución de trabajos artísticos que sólo puedan encomendarse a determinadas personas naturales;</v>
      </c>
      <c r="AK141" s="68" t="str">
        <f t="shared" si="9"/>
        <v>Inversión</v>
      </c>
      <c r="AL141" s="68">
        <f t="shared" si="10"/>
        <v>45</v>
      </c>
      <c r="AM141" s="70"/>
      <c r="AN141" s="70"/>
      <c r="AO141" s="70"/>
      <c r="AP141"/>
      <c r="AQ141"/>
      <c r="AR141"/>
      <c r="AS141"/>
      <c r="AT141"/>
      <c r="AU141"/>
      <c r="AV141"/>
      <c r="AW141"/>
      <c r="AX141"/>
      <c r="AY141"/>
      <c r="AZ141"/>
      <c r="BA141"/>
      <c r="BB141"/>
      <c r="BC141"/>
      <c r="BD141"/>
      <c r="BE141"/>
      <c r="BF141"/>
      <c r="BG141"/>
      <c r="BH141"/>
      <c r="BI141"/>
      <c r="BJ141"/>
      <c r="BK141"/>
      <c r="BL141"/>
      <c r="BM141"/>
      <c r="BN141"/>
      <c r="BO141"/>
      <c r="BP141"/>
      <c r="BQ141"/>
    </row>
    <row r="142" spans="1:69" ht="27" customHeight="1" x14ac:dyDescent="0.25">
      <c r="A142" s="46">
        <v>129</v>
      </c>
      <c r="B142" s="47">
        <v>2019</v>
      </c>
      <c r="C142" s="48" t="s">
        <v>411</v>
      </c>
      <c r="D142" s="50" t="s">
        <v>65</v>
      </c>
      <c r="E142" s="48" t="s">
        <v>66</v>
      </c>
      <c r="F142" s="49" t="s">
        <v>67</v>
      </c>
      <c r="G142" s="50" t="s">
        <v>353</v>
      </c>
      <c r="H142" s="51" t="s">
        <v>69</v>
      </c>
      <c r="I142" s="52">
        <v>3</v>
      </c>
      <c r="J142" s="53" t="str">
        <f>IF(ISERROR(VLOOKUP(I142,[1]Eje_Pilar!$C$2:$E$47,2,FALSE))," ",VLOOKUP(I142,[1]Eje_Pilar!$C$2:$E$47,2,FALSE))</f>
        <v>Igualdad y autonomía para una Bogotá incluyente</v>
      </c>
      <c r="K142" s="53" t="str">
        <f>IF(ISERROR(VLOOKUP(I142,[1]Eje_Pilar!$C$2:$E$47,3,FALSE))," ",VLOOKUP(I142,[1]Eje_Pilar!$C$2:$E$47,3,FALSE))</f>
        <v>Pilar 1 Igualdad de Calidad de Vida</v>
      </c>
      <c r="L142" s="54">
        <v>1403</v>
      </c>
      <c r="M142" s="55">
        <v>52058894</v>
      </c>
      <c r="N142" s="56" t="s">
        <v>412</v>
      </c>
      <c r="O142" s="57">
        <v>40995000</v>
      </c>
      <c r="P142" s="58"/>
      <c r="Q142" s="59"/>
      <c r="R142" s="60"/>
      <c r="S142" s="57"/>
      <c r="T142" s="61">
        <f t="shared" si="6"/>
        <v>40995000</v>
      </c>
      <c r="U142" s="62">
        <v>40995000</v>
      </c>
      <c r="V142" s="63">
        <v>43510</v>
      </c>
      <c r="W142" s="63">
        <v>43511</v>
      </c>
      <c r="X142" s="63">
        <v>43783</v>
      </c>
      <c r="Y142" s="47">
        <v>270</v>
      </c>
      <c r="Z142" s="47"/>
      <c r="AA142" s="65"/>
      <c r="AB142" s="55"/>
      <c r="AC142" s="55"/>
      <c r="AD142" s="55"/>
      <c r="AE142" s="55" t="s">
        <v>71</v>
      </c>
      <c r="AF142" s="66">
        <f t="shared" si="11"/>
        <v>1</v>
      </c>
      <c r="AG142" s="67">
        <f>IF(SUMPRODUCT((A$14:A142=A142)*(B$14:B142=B142)*(C$14:C142=C142))&gt;1,0,1)</f>
        <v>1</v>
      </c>
      <c r="AH142" s="68" t="str">
        <f t="shared" si="7"/>
        <v>Contratos de prestación de servicios profesionales y de apoyo a la gestión</v>
      </c>
      <c r="AI142" s="68" t="str">
        <f t="shared" si="8"/>
        <v>Contratación directa</v>
      </c>
      <c r="AJ142" s="69" t="str">
        <f>IFERROR(VLOOKUP(F142,[1]Tipo!$C$12:$C$27,1,FALSE),"NO")</f>
        <v>Prestación de servicios profesionales y de apoyo a la gestión, o para la ejecución de trabajos artísticos que sólo puedan encomendarse a determinadas personas naturales;</v>
      </c>
      <c r="AK142" s="68" t="str">
        <f t="shared" si="9"/>
        <v>Inversión</v>
      </c>
      <c r="AL142" s="68">
        <f t="shared" si="10"/>
        <v>3</v>
      </c>
      <c r="AM142" s="70"/>
      <c r="AN142" s="70"/>
      <c r="AO142" s="70"/>
      <c r="AP142"/>
      <c r="AQ142"/>
      <c r="AR142"/>
      <c r="AS142"/>
      <c r="AT142"/>
      <c r="AU142"/>
      <c r="AV142"/>
      <c r="AW142"/>
      <c r="AX142"/>
      <c r="AY142"/>
      <c r="AZ142"/>
      <c r="BA142"/>
      <c r="BB142"/>
      <c r="BC142"/>
      <c r="BD142"/>
      <c r="BE142"/>
      <c r="BF142"/>
      <c r="BG142"/>
      <c r="BH142"/>
      <c r="BI142"/>
      <c r="BJ142"/>
      <c r="BK142"/>
      <c r="BL142"/>
      <c r="BM142"/>
      <c r="BN142"/>
      <c r="BO142"/>
      <c r="BP142"/>
      <c r="BQ142"/>
    </row>
    <row r="143" spans="1:69" ht="27" customHeight="1" x14ac:dyDescent="0.25">
      <c r="A143" s="46">
        <v>130</v>
      </c>
      <c r="B143" s="47">
        <v>2019</v>
      </c>
      <c r="C143" s="48" t="s">
        <v>413</v>
      </c>
      <c r="D143" s="50" t="s">
        <v>65</v>
      </c>
      <c r="E143" s="48" t="s">
        <v>66</v>
      </c>
      <c r="F143" s="49" t="s">
        <v>67</v>
      </c>
      <c r="G143" s="50" t="s">
        <v>414</v>
      </c>
      <c r="H143" s="51" t="s">
        <v>69</v>
      </c>
      <c r="I143" s="52">
        <v>45</v>
      </c>
      <c r="J143" s="53" t="str">
        <f>IF(ISERROR(VLOOKUP(I143,[1]Eje_Pilar!$C$2:$E$47,2,FALSE))," ",VLOOKUP(I143,[1]Eje_Pilar!$C$2:$E$47,2,FALSE))</f>
        <v>Gobernanza e influencia local, regional e internacional</v>
      </c>
      <c r="K143" s="53" t="str">
        <f>IF(ISERROR(VLOOKUP(I143,[1]Eje_Pilar!$C$2:$E$47,3,FALSE))," ",VLOOKUP(I143,[1]Eje_Pilar!$C$2:$E$47,3,FALSE))</f>
        <v>Eje Transversal 4 Gobierno Legitimo, Fortalecimiento Local y Eficiencia</v>
      </c>
      <c r="L143" s="54">
        <v>1415</v>
      </c>
      <c r="M143" s="55">
        <v>1022950573</v>
      </c>
      <c r="N143" s="56" t="s">
        <v>415</v>
      </c>
      <c r="O143" s="57">
        <v>18639000</v>
      </c>
      <c r="P143" s="58"/>
      <c r="Q143" s="59"/>
      <c r="R143" s="60"/>
      <c r="S143" s="57"/>
      <c r="T143" s="61">
        <f t="shared" si="6"/>
        <v>18639000</v>
      </c>
      <c r="U143" s="62">
        <v>18639000</v>
      </c>
      <c r="V143" s="63">
        <v>43510</v>
      </c>
      <c r="W143" s="63">
        <v>43511</v>
      </c>
      <c r="X143" s="63">
        <v>43783</v>
      </c>
      <c r="Y143" s="47">
        <v>270</v>
      </c>
      <c r="Z143" s="47"/>
      <c r="AA143" s="65"/>
      <c r="AB143" s="55"/>
      <c r="AC143" s="55"/>
      <c r="AD143" s="55"/>
      <c r="AE143" s="55" t="s">
        <v>71</v>
      </c>
      <c r="AF143" s="66">
        <f t="shared" si="11"/>
        <v>1</v>
      </c>
      <c r="AG143" s="67">
        <f>IF(SUMPRODUCT((A$14:A143=A143)*(B$14:B143=B143)*(C$14:C143=C143))&gt;1,0,1)</f>
        <v>1</v>
      </c>
      <c r="AH143" s="68" t="str">
        <f t="shared" si="7"/>
        <v>Contratos de prestación de servicios profesionales y de apoyo a la gestión</v>
      </c>
      <c r="AI143" s="68" t="str">
        <f t="shared" si="8"/>
        <v>Contratación directa</v>
      </c>
      <c r="AJ143" s="69" t="str">
        <f>IFERROR(VLOOKUP(F143,[1]Tipo!$C$12:$C$27,1,FALSE),"NO")</f>
        <v>Prestación de servicios profesionales y de apoyo a la gestión, o para la ejecución de trabajos artísticos que sólo puedan encomendarse a determinadas personas naturales;</v>
      </c>
      <c r="AK143" s="68" t="str">
        <f t="shared" si="9"/>
        <v>Inversión</v>
      </c>
      <c r="AL143" s="68">
        <f t="shared" si="10"/>
        <v>45</v>
      </c>
      <c r="AM143" s="70"/>
      <c r="AN143" s="70"/>
      <c r="AO143" s="70"/>
      <c r="AP143"/>
      <c r="AQ143"/>
      <c r="AR143"/>
      <c r="AS143"/>
      <c r="AT143"/>
      <c r="AU143"/>
      <c r="AV143"/>
      <c r="AW143"/>
      <c r="AX143"/>
      <c r="AY143"/>
      <c r="AZ143"/>
      <c r="BA143"/>
      <c r="BB143"/>
      <c r="BC143"/>
      <c r="BD143"/>
      <c r="BE143"/>
      <c r="BF143"/>
      <c r="BG143"/>
      <c r="BH143"/>
      <c r="BI143"/>
      <c r="BJ143"/>
      <c r="BK143"/>
      <c r="BL143"/>
      <c r="BM143"/>
      <c r="BN143"/>
      <c r="BO143"/>
      <c r="BP143"/>
      <c r="BQ143"/>
    </row>
    <row r="144" spans="1:69" ht="27" customHeight="1" x14ac:dyDescent="0.25">
      <c r="A144" s="46">
        <v>131</v>
      </c>
      <c r="B144" s="47">
        <v>2019</v>
      </c>
      <c r="C144" s="48" t="s">
        <v>416</v>
      </c>
      <c r="D144" s="79" t="s">
        <v>65</v>
      </c>
      <c r="E144" s="48" t="s">
        <v>66</v>
      </c>
      <c r="F144" s="49" t="s">
        <v>67</v>
      </c>
      <c r="G144" s="50" t="s">
        <v>417</v>
      </c>
      <c r="H144" s="51" t="s">
        <v>69</v>
      </c>
      <c r="I144" s="52">
        <v>45</v>
      </c>
      <c r="J144" s="53" t="str">
        <f>IF(ISERROR(VLOOKUP(I144,[1]Eje_Pilar!$C$2:$E$47,2,FALSE))," ",VLOOKUP(I144,[1]Eje_Pilar!$C$2:$E$47,2,FALSE))</f>
        <v>Gobernanza e influencia local, regional e internacional</v>
      </c>
      <c r="K144" s="53" t="str">
        <f>IF(ISERROR(VLOOKUP(I144,[1]Eje_Pilar!$C$2:$E$47,3,FALSE))," ",VLOOKUP(I144,[1]Eje_Pilar!$C$2:$E$47,3,FALSE))</f>
        <v>Eje Transversal 4 Gobierno Legitimo, Fortalecimiento Local y Eficiencia</v>
      </c>
      <c r="L144" s="54">
        <v>1415</v>
      </c>
      <c r="M144" s="55">
        <v>1010012831</v>
      </c>
      <c r="N144" s="56" t="s">
        <v>418</v>
      </c>
      <c r="O144" s="57">
        <v>26550000</v>
      </c>
      <c r="P144" s="58"/>
      <c r="Q144" s="59"/>
      <c r="R144" s="60"/>
      <c r="S144" s="57"/>
      <c r="T144" s="61">
        <f t="shared" si="6"/>
        <v>26550000</v>
      </c>
      <c r="U144" s="62">
        <v>26550000</v>
      </c>
      <c r="V144" s="63">
        <v>43510</v>
      </c>
      <c r="W144" s="63">
        <v>43511</v>
      </c>
      <c r="X144" s="63">
        <v>43783</v>
      </c>
      <c r="Y144" s="47">
        <v>270</v>
      </c>
      <c r="Z144" s="47"/>
      <c r="AA144" s="65"/>
      <c r="AB144" s="55"/>
      <c r="AC144" s="55"/>
      <c r="AD144" s="55"/>
      <c r="AE144" s="55" t="s">
        <v>71</v>
      </c>
      <c r="AF144" s="66">
        <f t="shared" ref="AF144:AF207" si="12">IF(ISERROR(U144/T144),"-",(U144/T144))</f>
        <v>1</v>
      </c>
      <c r="AG144" s="67">
        <f>IF(SUMPRODUCT((A$14:A144=A144)*(B$14:B144=B144)*(C$14:C144=C144))&gt;1,0,1)</f>
        <v>1</v>
      </c>
      <c r="AH144" s="68" t="str">
        <f t="shared" si="7"/>
        <v>Contratos de prestación de servicios profesionales y de apoyo a la gestión</v>
      </c>
      <c r="AI144" s="68" t="str">
        <f t="shared" si="8"/>
        <v>Contratación directa</v>
      </c>
      <c r="AJ144" s="69" t="str">
        <f>IFERROR(VLOOKUP(F144,[1]Tipo!$C$12:$C$27,1,FALSE),"NO")</f>
        <v>Prestación de servicios profesionales y de apoyo a la gestión, o para la ejecución de trabajos artísticos que sólo puedan encomendarse a determinadas personas naturales;</v>
      </c>
      <c r="AK144" s="68" t="str">
        <f t="shared" si="9"/>
        <v>Inversión</v>
      </c>
      <c r="AL144" s="68">
        <f t="shared" si="10"/>
        <v>45</v>
      </c>
      <c r="AM144" s="70"/>
      <c r="AN144" s="70"/>
      <c r="AO144" s="70"/>
      <c r="AP144"/>
      <c r="AQ144"/>
      <c r="AR144"/>
      <c r="AS144"/>
      <c r="AT144"/>
      <c r="AU144"/>
      <c r="AV144"/>
      <c r="AW144"/>
      <c r="AX144"/>
      <c r="AY144"/>
      <c r="AZ144"/>
      <c r="BA144"/>
      <c r="BB144"/>
      <c r="BC144"/>
      <c r="BD144"/>
      <c r="BE144"/>
      <c r="BF144"/>
      <c r="BG144"/>
      <c r="BH144"/>
      <c r="BI144"/>
      <c r="BJ144"/>
      <c r="BK144"/>
      <c r="BL144"/>
      <c r="BM144"/>
      <c r="BN144"/>
      <c r="BO144"/>
      <c r="BP144"/>
      <c r="BQ144"/>
    </row>
    <row r="145" spans="1:69" ht="27" customHeight="1" x14ac:dyDescent="0.25">
      <c r="A145" s="46">
        <v>132</v>
      </c>
      <c r="B145" s="47">
        <v>2019</v>
      </c>
      <c r="C145" s="48" t="s">
        <v>419</v>
      </c>
      <c r="D145" s="79" t="s">
        <v>65</v>
      </c>
      <c r="E145" s="48" t="s">
        <v>66</v>
      </c>
      <c r="F145" s="49" t="s">
        <v>67</v>
      </c>
      <c r="G145" s="50" t="s">
        <v>420</v>
      </c>
      <c r="H145" s="51" t="s">
        <v>69</v>
      </c>
      <c r="I145" s="52">
        <v>45</v>
      </c>
      <c r="J145" s="53" t="str">
        <f>IF(ISERROR(VLOOKUP(I145,[1]Eje_Pilar!$C$2:$E$47,2,FALSE))," ",VLOOKUP(I145,[1]Eje_Pilar!$C$2:$E$47,2,FALSE))</f>
        <v>Gobernanza e influencia local, regional e internacional</v>
      </c>
      <c r="K145" s="53" t="str">
        <f>IF(ISERROR(VLOOKUP(I145,[1]Eje_Pilar!$C$2:$E$47,3,FALSE))," ",VLOOKUP(I145,[1]Eje_Pilar!$C$2:$E$47,3,FALSE))</f>
        <v>Eje Transversal 4 Gobierno Legitimo, Fortalecimiento Local y Eficiencia</v>
      </c>
      <c r="L145" s="54">
        <v>1415</v>
      </c>
      <c r="M145" s="55">
        <v>1032434954</v>
      </c>
      <c r="N145" s="56" t="s">
        <v>421</v>
      </c>
      <c r="O145" s="57">
        <v>40995000</v>
      </c>
      <c r="P145" s="58"/>
      <c r="Q145" s="59"/>
      <c r="R145" s="60"/>
      <c r="S145" s="57"/>
      <c r="T145" s="61">
        <f t="shared" ref="T145:T208" si="13">+O145+Q145+S145</f>
        <v>40995000</v>
      </c>
      <c r="U145" s="62">
        <v>40995000</v>
      </c>
      <c r="V145" s="63">
        <v>43511</v>
      </c>
      <c r="W145" s="63">
        <v>43511</v>
      </c>
      <c r="X145" s="63">
        <v>43783</v>
      </c>
      <c r="Y145" s="47">
        <v>270</v>
      </c>
      <c r="Z145" s="47"/>
      <c r="AA145" s="65"/>
      <c r="AB145" s="55"/>
      <c r="AC145" s="55"/>
      <c r="AD145" s="55"/>
      <c r="AE145" s="55" t="s">
        <v>71</v>
      </c>
      <c r="AF145" s="66">
        <f t="shared" si="12"/>
        <v>1</v>
      </c>
      <c r="AG145" s="67">
        <f>IF(SUMPRODUCT((A$14:A145=A145)*(B$14:B145=B145)*(C$14:C145=C145))&gt;1,0,1)</f>
        <v>1</v>
      </c>
      <c r="AH145" s="68" t="str">
        <f t="shared" ref="AH145:AH208" si="14">IFERROR(VLOOKUP(D145,tipo,1,FALSE),"NO")</f>
        <v>Contratos de prestación de servicios profesionales y de apoyo a la gestión</v>
      </c>
      <c r="AI145" s="68" t="str">
        <f t="shared" ref="AI145:AI208" si="15">IFERROR(VLOOKUP(E145,modal,1,FALSE),"NO")</f>
        <v>Contratación directa</v>
      </c>
      <c r="AJ145" s="69" t="str">
        <f>IFERROR(VLOOKUP(F145,[1]Tipo!$C$12:$C$27,1,FALSE),"NO")</f>
        <v>Prestación de servicios profesionales y de apoyo a la gestión, o para la ejecución de trabajos artísticos que sólo puedan encomendarse a determinadas personas naturales;</v>
      </c>
      <c r="AK145" s="68" t="str">
        <f t="shared" ref="AK145:AK208" si="16">IFERROR(VLOOKUP(H145,afectacion,1,FALSE),"NO")</f>
        <v>Inversión</v>
      </c>
      <c r="AL145" s="68">
        <f t="shared" ref="AL145:AL208" si="17">IFERROR(VLOOKUP(I145,programa,1,FALSE),"NO")</f>
        <v>45</v>
      </c>
      <c r="AM145" s="70"/>
      <c r="AN145" s="70"/>
      <c r="AO145" s="70"/>
      <c r="AP145"/>
      <c r="AQ145"/>
      <c r="AR145"/>
      <c r="AS145"/>
      <c r="AT145"/>
      <c r="AU145"/>
      <c r="AV145"/>
      <c r="AW145"/>
      <c r="AX145"/>
      <c r="AY145"/>
      <c r="AZ145"/>
      <c r="BA145"/>
      <c r="BB145"/>
      <c r="BC145"/>
      <c r="BD145"/>
      <c r="BE145"/>
      <c r="BF145"/>
      <c r="BG145"/>
      <c r="BH145"/>
      <c r="BI145"/>
      <c r="BJ145"/>
      <c r="BK145"/>
      <c r="BL145"/>
      <c r="BM145"/>
      <c r="BN145"/>
      <c r="BO145"/>
      <c r="BP145"/>
      <c r="BQ145"/>
    </row>
    <row r="146" spans="1:69" ht="27" customHeight="1" x14ac:dyDescent="0.25">
      <c r="A146" s="46">
        <v>133</v>
      </c>
      <c r="B146" s="47">
        <v>2019</v>
      </c>
      <c r="C146" s="48" t="s">
        <v>422</v>
      </c>
      <c r="D146" s="79" t="s">
        <v>65</v>
      </c>
      <c r="E146" s="48" t="s">
        <v>66</v>
      </c>
      <c r="F146" s="49" t="s">
        <v>67</v>
      </c>
      <c r="G146" s="50" t="s">
        <v>345</v>
      </c>
      <c r="H146" s="51" t="s">
        <v>69</v>
      </c>
      <c r="I146" s="52">
        <v>45</v>
      </c>
      <c r="J146" s="53" t="str">
        <f>IF(ISERROR(VLOOKUP(I146,[1]Eje_Pilar!$C$2:$E$47,2,FALSE))," ",VLOOKUP(I146,[1]Eje_Pilar!$C$2:$E$47,2,FALSE))</f>
        <v>Gobernanza e influencia local, regional e internacional</v>
      </c>
      <c r="K146" s="53" t="str">
        <f>IF(ISERROR(VLOOKUP(I146,[1]Eje_Pilar!$C$2:$E$47,3,FALSE))," ",VLOOKUP(I146,[1]Eje_Pilar!$C$2:$E$47,3,FALSE))</f>
        <v>Eje Transversal 4 Gobierno Legitimo, Fortalecimiento Local y Eficiencia</v>
      </c>
      <c r="L146" s="54">
        <v>1415</v>
      </c>
      <c r="M146" s="55">
        <v>41793928</v>
      </c>
      <c r="N146" s="56" t="s">
        <v>423</v>
      </c>
      <c r="O146" s="57">
        <v>40995000</v>
      </c>
      <c r="P146" s="58">
        <v>1</v>
      </c>
      <c r="Q146" s="59"/>
      <c r="R146" s="60"/>
      <c r="S146" s="57"/>
      <c r="T146" s="61">
        <f t="shared" si="13"/>
        <v>40995000</v>
      </c>
      <c r="U146" s="62">
        <v>40539500</v>
      </c>
      <c r="V146" s="63">
        <v>43514</v>
      </c>
      <c r="W146" s="63">
        <v>43515</v>
      </c>
      <c r="X146" s="63">
        <v>43787</v>
      </c>
      <c r="Y146" s="47">
        <v>270</v>
      </c>
      <c r="Z146" s="47"/>
      <c r="AA146" s="65"/>
      <c r="AB146" s="55"/>
      <c r="AC146" s="55"/>
      <c r="AD146" s="55"/>
      <c r="AE146" s="55" t="s">
        <v>71</v>
      </c>
      <c r="AF146" s="66">
        <f t="shared" si="12"/>
        <v>0.98888888888888893</v>
      </c>
      <c r="AG146" s="67">
        <f>IF(SUMPRODUCT((A$14:A146=A146)*(B$14:B146=B146)*(C$14:C146=C146))&gt;1,0,1)</f>
        <v>1</v>
      </c>
      <c r="AH146" s="68" t="str">
        <f t="shared" si="14"/>
        <v>Contratos de prestación de servicios profesionales y de apoyo a la gestión</v>
      </c>
      <c r="AI146" s="68" t="str">
        <f t="shared" si="15"/>
        <v>Contratación directa</v>
      </c>
      <c r="AJ146" s="69" t="str">
        <f>IFERROR(VLOOKUP(F146,[1]Tipo!$C$12:$C$27,1,FALSE),"NO")</f>
        <v>Prestación de servicios profesionales y de apoyo a la gestión, o para la ejecución de trabajos artísticos que sólo puedan encomendarse a determinadas personas naturales;</v>
      </c>
      <c r="AK146" s="68" t="str">
        <f t="shared" si="16"/>
        <v>Inversión</v>
      </c>
      <c r="AL146" s="68">
        <f t="shared" si="17"/>
        <v>45</v>
      </c>
      <c r="AM146" s="70"/>
      <c r="AN146" s="70"/>
      <c r="AO146" s="70"/>
      <c r="AP146"/>
      <c r="AQ146"/>
      <c r="AR146"/>
      <c r="AS146"/>
      <c r="AT146"/>
      <c r="AU146"/>
      <c r="AV146"/>
      <c r="AW146"/>
      <c r="AX146"/>
      <c r="AY146"/>
      <c r="AZ146"/>
      <c r="BA146"/>
      <c r="BB146"/>
      <c r="BC146"/>
      <c r="BD146"/>
      <c r="BE146"/>
      <c r="BF146"/>
      <c r="BG146"/>
      <c r="BH146"/>
      <c r="BI146"/>
      <c r="BJ146"/>
      <c r="BK146"/>
      <c r="BL146"/>
      <c r="BM146"/>
      <c r="BN146"/>
      <c r="BO146"/>
      <c r="BP146"/>
      <c r="BQ146"/>
    </row>
    <row r="147" spans="1:69" ht="27" hidden="1" customHeight="1" x14ac:dyDescent="0.25">
      <c r="A147" s="55">
        <v>134</v>
      </c>
      <c r="B147" s="47">
        <v>2019</v>
      </c>
      <c r="C147" s="48" t="s">
        <v>424</v>
      </c>
      <c r="D147" s="79" t="s">
        <v>425</v>
      </c>
      <c r="E147" s="48" t="s">
        <v>66</v>
      </c>
      <c r="F147" s="49" t="s">
        <v>426</v>
      </c>
      <c r="G147" s="50" t="s">
        <v>427</v>
      </c>
      <c r="H147" s="51" t="s">
        <v>428</v>
      </c>
      <c r="I147" s="52" t="s">
        <v>429</v>
      </c>
      <c r="J147" s="53" t="str">
        <f>IF(ISERROR(VLOOKUP(I147,[1]Eje_Pilar!$C$2:$E$47,2,FALSE))," ",VLOOKUP(I147,[1]Eje_Pilar!$C$2:$E$47,2,FALSE))</f>
        <v xml:space="preserve"> </v>
      </c>
      <c r="K147" s="53" t="str">
        <f>IF(ISERROR(VLOOKUP(I147,[1]Eje_Pilar!$C$2:$E$47,3,FALSE))," ",VLOOKUP(I147,[1]Eje_Pilar!$C$2:$E$47,3,FALSE))</f>
        <v xml:space="preserve"> </v>
      </c>
      <c r="L147" s="54">
        <v>0</v>
      </c>
      <c r="M147" s="55">
        <v>899999115</v>
      </c>
      <c r="N147" s="56" t="s">
        <v>430</v>
      </c>
      <c r="O147" s="80">
        <v>10668838</v>
      </c>
      <c r="P147" s="58"/>
      <c r="Q147" s="59"/>
      <c r="R147" s="60"/>
      <c r="S147" s="57"/>
      <c r="T147" s="61">
        <f t="shared" si="13"/>
        <v>10668838</v>
      </c>
      <c r="U147" s="62">
        <v>10668838</v>
      </c>
      <c r="V147" s="63">
        <v>43515</v>
      </c>
      <c r="W147" s="63">
        <v>43515</v>
      </c>
      <c r="X147" s="63">
        <v>43646</v>
      </c>
      <c r="Y147" s="47">
        <v>132</v>
      </c>
      <c r="Z147" s="47"/>
      <c r="AA147" s="65"/>
      <c r="AB147" s="55"/>
      <c r="AC147" s="55"/>
      <c r="AD147" s="55"/>
      <c r="AE147" s="55" t="s">
        <v>71</v>
      </c>
      <c r="AF147" s="66">
        <f t="shared" si="12"/>
        <v>1</v>
      </c>
      <c r="AG147" s="67">
        <f>IF(SUMPRODUCT((A$14:A147=A147)*(B$14:B147=B147)*(C$14:C147=C147))&gt;1,0,1)</f>
        <v>1</v>
      </c>
      <c r="AH147" s="68" t="str">
        <f t="shared" si="14"/>
        <v>Arrendamiento de bienes inmuebles</v>
      </c>
      <c r="AI147" s="68" t="str">
        <f t="shared" si="15"/>
        <v>Contratación directa</v>
      </c>
      <c r="AJ147" s="69" t="str">
        <f>IFERROR(VLOOKUP(F147,[1]Tipo!$C$12:$C$27,1,FALSE),"NO")</f>
        <v>El arrendamiento o adquisición de inmuebles</v>
      </c>
      <c r="AK147" s="68" t="str">
        <f t="shared" si="16"/>
        <v>Funcionamiento</v>
      </c>
      <c r="AL147" s="68" t="str">
        <f t="shared" si="17"/>
        <v>NO</v>
      </c>
      <c r="AM147" s="70"/>
      <c r="AN147" s="70"/>
      <c r="AO147" s="70"/>
      <c r="AP147"/>
      <c r="AQ147"/>
      <c r="AR147"/>
      <c r="AS147"/>
      <c r="AT147"/>
      <c r="AU147"/>
      <c r="AV147"/>
      <c r="AW147"/>
      <c r="AX147"/>
      <c r="AY147"/>
      <c r="AZ147"/>
      <c r="BA147"/>
      <c r="BB147"/>
      <c r="BC147"/>
      <c r="BD147"/>
      <c r="BE147"/>
      <c r="BF147"/>
      <c r="BG147"/>
      <c r="BH147"/>
      <c r="BI147"/>
      <c r="BJ147"/>
      <c r="BK147"/>
      <c r="BL147"/>
      <c r="BM147"/>
      <c r="BN147"/>
      <c r="BO147"/>
      <c r="BP147"/>
      <c r="BQ147"/>
    </row>
    <row r="148" spans="1:69" ht="27" customHeight="1" x14ac:dyDescent="0.25">
      <c r="A148" s="55">
        <v>141</v>
      </c>
      <c r="B148" s="47">
        <v>2019</v>
      </c>
      <c r="C148" s="48" t="s">
        <v>431</v>
      </c>
      <c r="D148" s="79" t="s">
        <v>65</v>
      </c>
      <c r="E148" s="48" t="s">
        <v>66</v>
      </c>
      <c r="F148" s="49" t="s">
        <v>67</v>
      </c>
      <c r="G148" s="50" t="s">
        <v>397</v>
      </c>
      <c r="H148" s="51" t="s">
        <v>69</v>
      </c>
      <c r="I148" s="52">
        <v>45</v>
      </c>
      <c r="J148" s="53" t="str">
        <f>IF(ISERROR(VLOOKUP(I148,[1]Eje_Pilar!$C$2:$E$47,2,FALSE))," ",VLOOKUP(I148,[1]Eje_Pilar!$C$2:$E$47,2,FALSE))</f>
        <v>Gobernanza e influencia local, regional e internacional</v>
      </c>
      <c r="K148" s="53" t="str">
        <f>IF(ISERROR(VLOOKUP(I148,[1]Eje_Pilar!$C$2:$E$47,3,FALSE))," ",VLOOKUP(I148,[1]Eje_Pilar!$C$2:$E$47,3,FALSE))</f>
        <v>Eje Transversal 4 Gobierno Legitimo, Fortalecimiento Local y Eficiencia</v>
      </c>
      <c r="L148" s="54">
        <v>1415</v>
      </c>
      <c r="M148" s="55">
        <v>1018461849</v>
      </c>
      <c r="N148" s="56" t="s">
        <v>432</v>
      </c>
      <c r="O148" s="57">
        <v>37269000</v>
      </c>
      <c r="P148" s="58"/>
      <c r="Q148" s="59"/>
      <c r="R148" s="60"/>
      <c r="S148" s="57"/>
      <c r="T148" s="61">
        <f t="shared" si="13"/>
        <v>37269000</v>
      </c>
      <c r="U148" s="62">
        <v>37269000</v>
      </c>
      <c r="V148" s="63">
        <v>43515</v>
      </c>
      <c r="W148" s="63">
        <v>43516</v>
      </c>
      <c r="X148" s="63">
        <v>43788</v>
      </c>
      <c r="Y148" s="47">
        <v>270</v>
      </c>
      <c r="Z148" s="47"/>
      <c r="AA148" s="65"/>
      <c r="AB148" s="55"/>
      <c r="AC148" s="55"/>
      <c r="AD148" s="55"/>
      <c r="AE148" s="55" t="s">
        <v>71</v>
      </c>
      <c r="AF148" s="66">
        <f t="shared" si="12"/>
        <v>1</v>
      </c>
      <c r="AG148" s="67">
        <f>IF(SUMPRODUCT((A$14:A148=A148)*(B$14:B148=B148)*(C$14:C148=C148))&gt;1,0,1)</f>
        <v>1</v>
      </c>
      <c r="AH148" s="68" t="str">
        <f t="shared" si="14"/>
        <v>Contratos de prestación de servicios profesionales y de apoyo a la gestión</v>
      </c>
      <c r="AI148" s="68" t="str">
        <f t="shared" si="15"/>
        <v>Contratación directa</v>
      </c>
      <c r="AJ148" s="69" t="str">
        <f>IFERROR(VLOOKUP(F148,[1]Tipo!$C$12:$C$27,1,FALSE),"NO")</f>
        <v>Prestación de servicios profesionales y de apoyo a la gestión, o para la ejecución de trabajos artísticos que sólo puedan encomendarse a determinadas personas naturales;</v>
      </c>
      <c r="AK148" s="68" t="str">
        <f t="shared" si="16"/>
        <v>Inversión</v>
      </c>
      <c r="AL148" s="68">
        <f t="shared" si="17"/>
        <v>45</v>
      </c>
      <c r="AM148" s="70"/>
      <c r="AN148" s="70"/>
      <c r="AO148" s="70"/>
      <c r="AP148"/>
      <c r="AQ148"/>
      <c r="AR148"/>
      <c r="AS148"/>
      <c r="AT148"/>
      <c r="AU148"/>
      <c r="AV148"/>
      <c r="AW148"/>
      <c r="AX148"/>
      <c r="AY148"/>
      <c r="AZ148"/>
      <c r="BA148"/>
      <c r="BB148"/>
      <c r="BC148"/>
      <c r="BD148"/>
      <c r="BE148"/>
      <c r="BF148"/>
      <c r="BG148"/>
      <c r="BH148"/>
      <c r="BI148"/>
      <c r="BJ148"/>
      <c r="BK148"/>
      <c r="BL148"/>
      <c r="BM148"/>
      <c r="BN148"/>
      <c r="BO148"/>
      <c r="BP148"/>
      <c r="BQ148"/>
    </row>
    <row r="149" spans="1:69" ht="27" customHeight="1" x14ac:dyDescent="0.25">
      <c r="A149" s="55">
        <v>142</v>
      </c>
      <c r="B149" s="47">
        <v>2019</v>
      </c>
      <c r="C149" s="48" t="s">
        <v>433</v>
      </c>
      <c r="D149" s="79" t="s">
        <v>65</v>
      </c>
      <c r="E149" s="48" t="s">
        <v>66</v>
      </c>
      <c r="F149" s="49" t="s">
        <v>67</v>
      </c>
      <c r="G149" s="50" t="s">
        <v>434</v>
      </c>
      <c r="H149" s="51" t="s">
        <v>69</v>
      </c>
      <c r="I149" s="52">
        <v>45</v>
      </c>
      <c r="J149" s="53" t="str">
        <f>IF(ISERROR(VLOOKUP(I149,[1]Eje_Pilar!$C$2:$E$47,2,FALSE))," ",VLOOKUP(I149,[1]Eje_Pilar!$C$2:$E$47,2,FALSE))</f>
        <v>Gobernanza e influencia local, regional e internacional</v>
      </c>
      <c r="K149" s="53" t="str">
        <f>IF(ISERROR(VLOOKUP(I149,[1]Eje_Pilar!$C$2:$E$47,3,FALSE))," ",VLOOKUP(I149,[1]Eje_Pilar!$C$2:$E$47,3,FALSE))</f>
        <v>Eje Transversal 4 Gobierno Legitimo, Fortalecimiento Local y Eficiencia</v>
      </c>
      <c r="L149" s="54">
        <v>1415</v>
      </c>
      <c r="M149" s="55">
        <v>1057547660</v>
      </c>
      <c r="N149" s="56" t="s">
        <v>435</v>
      </c>
      <c r="O149" s="57">
        <v>26550000</v>
      </c>
      <c r="P149" s="58"/>
      <c r="Q149" s="59"/>
      <c r="R149" s="60"/>
      <c r="S149" s="57"/>
      <c r="T149" s="61">
        <f t="shared" si="13"/>
        <v>26550000</v>
      </c>
      <c r="U149" s="62">
        <v>26550000</v>
      </c>
      <c r="V149" s="63">
        <v>43516</v>
      </c>
      <c r="W149" s="63">
        <v>43517</v>
      </c>
      <c r="X149" s="63">
        <v>43789</v>
      </c>
      <c r="Y149" s="47">
        <v>270</v>
      </c>
      <c r="Z149" s="47"/>
      <c r="AA149" s="65"/>
      <c r="AB149" s="55"/>
      <c r="AC149" s="55"/>
      <c r="AD149" s="55"/>
      <c r="AE149" s="55" t="s">
        <v>71</v>
      </c>
      <c r="AF149" s="66">
        <f t="shared" si="12"/>
        <v>1</v>
      </c>
      <c r="AG149" s="67">
        <f>IF(SUMPRODUCT((A$14:A149=A149)*(B$14:B149=B149)*(C$14:C149=C149))&gt;1,0,1)</f>
        <v>1</v>
      </c>
      <c r="AH149" s="68" t="str">
        <f t="shared" si="14"/>
        <v>Contratos de prestación de servicios profesionales y de apoyo a la gestión</v>
      </c>
      <c r="AI149" s="68" t="str">
        <f t="shared" si="15"/>
        <v>Contratación directa</v>
      </c>
      <c r="AJ149" s="69" t="str">
        <f>IFERROR(VLOOKUP(F149,[1]Tipo!$C$12:$C$27,1,FALSE),"NO")</f>
        <v>Prestación de servicios profesionales y de apoyo a la gestión, o para la ejecución de trabajos artísticos que sólo puedan encomendarse a determinadas personas naturales;</v>
      </c>
      <c r="AK149" s="68" t="str">
        <f t="shared" si="16"/>
        <v>Inversión</v>
      </c>
      <c r="AL149" s="68">
        <f t="shared" si="17"/>
        <v>45</v>
      </c>
      <c r="AM149" s="70"/>
      <c r="AN149" s="70"/>
      <c r="AO149" s="70"/>
      <c r="AP149"/>
      <c r="AQ149"/>
      <c r="AR149"/>
      <c r="AS149"/>
      <c r="AT149"/>
      <c r="AU149"/>
      <c r="AV149"/>
      <c r="AW149"/>
      <c r="AX149"/>
      <c r="AY149"/>
      <c r="AZ149"/>
      <c r="BA149"/>
      <c r="BB149"/>
      <c r="BC149"/>
      <c r="BD149"/>
      <c r="BE149"/>
      <c r="BF149"/>
      <c r="BG149"/>
      <c r="BH149"/>
      <c r="BI149"/>
      <c r="BJ149"/>
      <c r="BK149"/>
      <c r="BL149"/>
      <c r="BM149"/>
      <c r="BN149"/>
      <c r="BO149"/>
      <c r="BP149"/>
      <c r="BQ149"/>
    </row>
    <row r="150" spans="1:69" ht="27" customHeight="1" x14ac:dyDescent="0.25">
      <c r="A150" s="55">
        <v>143</v>
      </c>
      <c r="B150" s="47">
        <v>2019</v>
      </c>
      <c r="C150" s="48" t="s">
        <v>436</v>
      </c>
      <c r="D150" s="81" t="s">
        <v>65</v>
      </c>
      <c r="E150" s="48" t="s">
        <v>66</v>
      </c>
      <c r="F150" s="49" t="s">
        <v>67</v>
      </c>
      <c r="G150" s="50" t="s">
        <v>437</v>
      </c>
      <c r="H150" s="51" t="s">
        <v>69</v>
      </c>
      <c r="I150" s="52">
        <v>45</v>
      </c>
      <c r="J150" s="53" t="str">
        <f>IF(ISERROR(VLOOKUP(I150,[1]Eje_Pilar!$C$2:$E$47,2,FALSE))," ",VLOOKUP(I150,[1]Eje_Pilar!$C$2:$E$47,2,FALSE))</f>
        <v>Gobernanza e influencia local, regional e internacional</v>
      </c>
      <c r="K150" s="53" t="str">
        <f>IF(ISERROR(VLOOKUP(I150,[1]Eje_Pilar!$C$2:$E$47,3,FALSE))," ",VLOOKUP(I150,[1]Eje_Pilar!$C$2:$E$47,3,FALSE))</f>
        <v>Eje Transversal 4 Gobierno Legitimo, Fortalecimiento Local y Eficiencia</v>
      </c>
      <c r="L150" s="54">
        <v>1415</v>
      </c>
      <c r="M150" s="55">
        <v>79395173</v>
      </c>
      <c r="N150" s="82" t="s">
        <v>438</v>
      </c>
      <c r="O150" s="57">
        <v>37269000</v>
      </c>
      <c r="P150" s="58"/>
      <c r="Q150" s="59"/>
      <c r="R150" s="60"/>
      <c r="S150" s="57"/>
      <c r="T150" s="61">
        <f t="shared" si="13"/>
        <v>37269000</v>
      </c>
      <c r="U150" s="62">
        <v>37269000</v>
      </c>
      <c r="V150" s="63">
        <v>43517</v>
      </c>
      <c r="W150" s="63">
        <v>43518</v>
      </c>
      <c r="X150" s="63">
        <v>43790</v>
      </c>
      <c r="Y150" s="47">
        <v>270</v>
      </c>
      <c r="Z150" s="47"/>
      <c r="AA150" s="65"/>
      <c r="AB150" s="55"/>
      <c r="AC150" s="55"/>
      <c r="AD150" s="55"/>
      <c r="AE150" s="55" t="s">
        <v>71</v>
      </c>
      <c r="AF150" s="66">
        <f t="shared" si="12"/>
        <v>1</v>
      </c>
      <c r="AG150" s="67">
        <f>IF(SUMPRODUCT((A$14:A150=A150)*(B$14:B150=B150)*(C$14:C150=C150))&gt;1,0,1)</f>
        <v>1</v>
      </c>
      <c r="AH150" s="68" t="str">
        <f t="shared" si="14"/>
        <v>Contratos de prestación de servicios profesionales y de apoyo a la gestión</v>
      </c>
      <c r="AI150" s="68" t="str">
        <f t="shared" si="15"/>
        <v>Contratación directa</v>
      </c>
      <c r="AJ150" s="69" t="str">
        <f>IFERROR(VLOOKUP(F150,[1]Tipo!$C$12:$C$27,1,FALSE),"NO")</f>
        <v>Prestación de servicios profesionales y de apoyo a la gestión, o para la ejecución de trabajos artísticos que sólo puedan encomendarse a determinadas personas naturales;</v>
      </c>
      <c r="AK150" s="68" t="str">
        <f t="shared" si="16"/>
        <v>Inversión</v>
      </c>
      <c r="AL150" s="68">
        <f t="shared" si="17"/>
        <v>45</v>
      </c>
      <c r="AM150" s="70"/>
      <c r="AN150" s="70"/>
      <c r="AO150" s="70"/>
      <c r="AP150"/>
      <c r="AQ150"/>
      <c r="AR150"/>
      <c r="AS150"/>
      <c r="AT150"/>
      <c r="AU150"/>
      <c r="AV150"/>
      <c r="AW150"/>
      <c r="AX150"/>
      <c r="AY150"/>
      <c r="AZ150"/>
      <c r="BA150"/>
      <c r="BB150"/>
      <c r="BC150"/>
      <c r="BD150"/>
      <c r="BE150"/>
      <c r="BF150"/>
      <c r="BG150"/>
      <c r="BH150"/>
      <c r="BI150"/>
      <c r="BJ150"/>
      <c r="BK150"/>
      <c r="BL150"/>
      <c r="BM150"/>
      <c r="BN150"/>
      <c r="BO150"/>
      <c r="BP150"/>
      <c r="BQ150"/>
    </row>
    <row r="151" spans="1:69" ht="27" customHeight="1" x14ac:dyDescent="0.25">
      <c r="A151" s="55">
        <v>144</v>
      </c>
      <c r="B151" s="47">
        <v>2019</v>
      </c>
      <c r="C151" s="48" t="s">
        <v>439</v>
      </c>
      <c r="D151" s="79" t="s">
        <v>65</v>
      </c>
      <c r="E151" s="48" t="s">
        <v>66</v>
      </c>
      <c r="F151" s="49" t="s">
        <v>67</v>
      </c>
      <c r="G151" s="50" t="s">
        <v>299</v>
      </c>
      <c r="H151" s="51" t="s">
        <v>69</v>
      </c>
      <c r="I151" s="52">
        <v>45</v>
      </c>
      <c r="J151" s="53" t="str">
        <f>IF(ISERROR(VLOOKUP(I151,[1]Eje_Pilar!$C$2:$E$47,2,FALSE))," ",VLOOKUP(I151,[1]Eje_Pilar!$C$2:$E$47,2,FALSE))</f>
        <v>Gobernanza e influencia local, regional e internacional</v>
      </c>
      <c r="K151" s="53" t="str">
        <f>IF(ISERROR(VLOOKUP(I151,[1]Eje_Pilar!$C$2:$E$47,3,FALSE))," ",VLOOKUP(I151,[1]Eje_Pilar!$C$2:$E$47,3,FALSE))</f>
        <v>Eje Transversal 4 Gobierno Legitimo, Fortalecimiento Local y Eficiencia</v>
      </c>
      <c r="L151" s="54">
        <v>1415</v>
      </c>
      <c r="M151" s="55">
        <v>1033696126</v>
      </c>
      <c r="N151" s="56" t="s">
        <v>440</v>
      </c>
      <c r="O151" s="57">
        <v>48447000</v>
      </c>
      <c r="P151" s="58"/>
      <c r="Q151" s="59"/>
      <c r="R151" s="60"/>
      <c r="S151" s="57"/>
      <c r="T151" s="61">
        <f t="shared" si="13"/>
        <v>48447000</v>
      </c>
      <c r="U151" s="62">
        <v>48447000</v>
      </c>
      <c r="V151" s="63">
        <v>43516</v>
      </c>
      <c r="W151" s="63">
        <v>43517</v>
      </c>
      <c r="X151" s="63">
        <v>43789</v>
      </c>
      <c r="Y151" s="47">
        <v>270</v>
      </c>
      <c r="Z151" s="47"/>
      <c r="AA151" s="65"/>
      <c r="AB151" s="55"/>
      <c r="AC151" s="55"/>
      <c r="AD151" s="55"/>
      <c r="AE151" s="55" t="s">
        <v>71</v>
      </c>
      <c r="AF151" s="66">
        <f t="shared" si="12"/>
        <v>1</v>
      </c>
      <c r="AG151" s="67">
        <f>IF(SUMPRODUCT((A$14:A151=A151)*(B$14:B151=B151)*(C$14:C151=C151))&gt;1,0,1)</f>
        <v>1</v>
      </c>
      <c r="AH151" s="68" t="str">
        <f t="shared" si="14"/>
        <v>Contratos de prestación de servicios profesionales y de apoyo a la gestión</v>
      </c>
      <c r="AI151" s="68" t="str">
        <f t="shared" si="15"/>
        <v>Contratación directa</v>
      </c>
      <c r="AJ151" s="69" t="str">
        <f>IFERROR(VLOOKUP(F151,[1]Tipo!$C$12:$C$27,1,FALSE),"NO")</f>
        <v>Prestación de servicios profesionales y de apoyo a la gestión, o para la ejecución de trabajos artísticos que sólo puedan encomendarse a determinadas personas naturales;</v>
      </c>
      <c r="AK151" s="68" t="str">
        <f t="shared" si="16"/>
        <v>Inversión</v>
      </c>
      <c r="AL151" s="68">
        <f t="shared" si="17"/>
        <v>45</v>
      </c>
      <c r="AM151" s="70"/>
      <c r="AN151" s="70"/>
      <c r="AO151" s="70"/>
      <c r="AP151"/>
      <c r="AQ151"/>
      <c r="AR151"/>
      <c r="AS151"/>
      <c r="AT151"/>
      <c r="AU151"/>
      <c r="AV151"/>
      <c r="AW151"/>
      <c r="AX151"/>
      <c r="AY151"/>
      <c r="AZ151"/>
      <c r="BA151"/>
      <c r="BB151"/>
      <c r="BC151"/>
      <c r="BD151"/>
      <c r="BE151"/>
      <c r="BF151"/>
      <c r="BG151"/>
      <c r="BH151"/>
      <c r="BI151"/>
      <c r="BJ151"/>
      <c r="BK151"/>
      <c r="BL151"/>
      <c r="BM151"/>
      <c r="BN151"/>
      <c r="BO151"/>
      <c r="BP151"/>
      <c r="BQ151"/>
    </row>
    <row r="152" spans="1:69" ht="27" hidden="1" customHeight="1" x14ac:dyDescent="0.25">
      <c r="A152" s="55">
        <v>145</v>
      </c>
      <c r="B152" s="47">
        <v>2019</v>
      </c>
      <c r="C152" s="48" t="s">
        <v>441</v>
      </c>
      <c r="D152" s="79" t="s">
        <v>442</v>
      </c>
      <c r="E152" s="48" t="s">
        <v>66</v>
      </c>
      <c r="F152" s="49" t="s">
        <v>426</v>
      </c>
      <c r="G152" s="50" t="s">
        <v>443</v>
      </c>
      <c r="H152" s="51" t="s">
        <v>428</v>
      </c>
      <c r="I152" s="52" t="s">
        <v>429</v>
      </c>
      <c r="J152" s="53" t="str">
        <f>IF(ISERROR(VLOOKUP(I152,[1]Eje_Pilar!$C$2:$E$47,2,FALSE))," ",VLOOKUP(I152,[1]Eje_Pilar!$C$2:$E$47,2,FALSE))</f>
        <v xml:space="preserve"> </v>
      </c>
      <c r="K152" s="53" t="str">
        <f>IF(ISERROR(VLOOKUP(I152,[1]Eje_Pilar!$C$2:$E$47,3,FALSE))," ",VLOOKUP(I152,[1]Eje_Pilar!$C$2:$E$47,3,FALSE))</f>
        <v xml:space="preserve"> </v>
      </c>
      <c r="L152" s="54">
        <v>0</v>
      </c>
      <c r="M152" s="55">
        <v>21073946</v>
      </c>
      <c r="N152" s="56" t="s">
        <v>444</v>
      </c>
      <c r="O152" s="80">
        <v>13543839</v>
      </c>
      <c r="P152" s="58"/>
      <c r="Q152" s="59"/>
      <c r="R152" s="60">
        <v>1</v>
      </c>
      <c r="S152" s="57">
        <v>6771919</v>
      </c>
      <c r="T152" s="61">
        <f t="shared" si="13"/>
        <v>20315758</v>
      </c>
      <c r="U152" s="62">
        <v>20315758</v>
      </c>
      <c r="V152" s="63">
        <v>43518</v>
      </c>
      <c r="W152" s="63">
        <v>43519</v>
      </c>
      <c r="X152" s="63">
        <v>43793</v>
      </c>
      <c r="Y152" s="47">
        <v>180</v>
      </c>
      <c r="Z152" s="47">
        <v>90</v>
      </c>
      <c r="AA152" s="65"/>
      <c r="AB152" s="55"/>
      <c r="AC152" s="55"/>
      <c r="AD152" s="55"/>
      <c r="AE152" s="55" t="s">
        <v>71</v>
      </c>
      <c r="AF152" s="66">
        <f t="shared" si="12"/>
        <v>1</v>
      </c>
      <c r="AG152" s="67">
        <f>IF(SUMPRODUCT((A$14:A152=A152)*(B$14:B152=B152)*(C$14:C152=C152))&gt;1,0,1)</f>
        <v>1</v>
      </c>
      <c r="AH152" s="68" t="str">
        <f t="shared" si="14"/>
        <v>Arrendamiento de bienes muebles</v>
      </c>
      <c r="AI152" s="68" t="str">
        <f t="shared" si="15"/>
        <v>Contratación directa</v>
      </c>
      <c r="AJ152" s="69" t="str">
        <f>IFERROR(VLOOKUP(F152,[1]Tipo!$C$12:$C$27,1,FALSE),"NO")</f>
        <v>El arrendamiento o adquisición de inmuebles</v>
      </c>
      <c r="AK152" s="68" t="str">
        <f t="shared" si="16"/>
        <v>Funcionamiento</v>
      </c>
      <c r="AL152" s="68" t="str">
        <f t="shared" si="17"/>
        <v>NO</v>
      </c>
      <c r="AM152" s="70"/>
      <c r="AN152" s="70"/>
      <c r="AO152" s="70"/>
      <c r="AP152"/>
      <c r="AQ152"/>
      <c r="AR152"/>
      <c r="AS152"/>
      <c r="AT152"/>
      <c r="AU152"/>
      <c r="AV152"/>
      <c r="AW152"/>
      <c r="AX152"/>
      <c r="AY152"/>
      <c r="AZ152"/>
      <c r="BA152"/>
      <c r="BB152"/>
      <c r="BC152"/>
      <c r="BD152"/>
      <c r="BE152"/>
      <c r="BF152"/>
      <c r="BG152"/>
      <c r="BH152"/>
      <c r="BI152"/>
      <c r="BJ152"/>
      <c r="BK152"/>
      <c r="BL152"/>
      <c r="BM152"/>
      <c r="BN152"/>
      <c r="BO152"/>
      <c r="BP152"/>
      <c r="BQ152"/>
    </row>
    <row r="153" spans="1:69" ht="27" customHeight="1" x14ac:dyDescent="0.25">
      <c r="A153" s="55">
        <v>146</v>
      </c>
      <c r="B153" s="47">
        <v>2019</v>
      </c>
      <c r="C153" s="48" t="s">
        <v>445</v>
      </c>
      <c r="D153" s="79" t="s">
        <v>65</v>
      </c>
      <c r="E153" s="48" t="s">
        <v>66</v>
      </c>
      <c r="F153" s="49" t="s">
        <v>67</v>
      </c>
      <c r="G153" s="50" t="s">
        <v>242</v>
      </c>
      <c r="H153" s="51" t="s">
        <v>69</v>
      </c>
      <c r="I153" s="52">
        <v>45</v>
      </c>
      <c r="J153" s="53" t="str">
        <f>IF(ISERROR(VLOOKUP(I153,[1]Eje_Pilar!$C$2:$E$47,2,FALSE))," ",VLOOKUP(I153,[1]Eje_Pilar!$C$2:$E$47,2,FALSE))</f>
        <v>Gobernanza e influencia local, regional e internacional</v>
      </c>
      <c r="K153" s="53" t="str">
        <f>IF(ISERROR(VLOOKUP(I153,[1]Eje_Pilar!$C$2:$E$47,3,FALSE))," ",VLOOKUP(I153,[1]Eje_Pilar!$C$2:$E$47,3,FALSE))</f>
        <v>Eje Transversal 4 Gobierno Legitimo, Fortalecimiento Local y Eficiencia</v>
      </c>
      <c r="L153" s="54">
        <v>1415</v>
      </c>
      <c r="M153" s="55">
        <v>1022929615</v>
      </c>
      <c r="N153" s="56" t="s">
        <v>446</v>
      </c>
      <c r="O153" s="80">
        <v>17883000</v>
      </c>
      <c r="P153" s="58"/>
      <c r="Q153" s="59"/>
      <c r="R153" s="60"/>
      <c r="S153" s="57"/>
      <c r="T153" s="61">
        <f t="shared" si="13"/>
        <v>17883000</v>
      </c>
      <c r="U153" s="62">
        <v>17883000</v>
      </c>
      <c r="V153" s="63">
        <v>43521</v>
      </c>
      <c r="W153" s="63">
        <v>43522</v>
      </c>
      <c r="X153" s="63">
        <v>43794</v>
      </c>
      <c r="Y153" s="47">
        <v>270</v>
      </c>
      <c r="Z153" s="47"/>
      <c r="AA153" s="65"/>
      <c r="AB153" s="55"/>
      <c r="AC153" s="55"/>
      <c r="AD153" s="55"/>
      <c r="AE153" s="55" t="s">
        <v>71</v>
      </c>
      <c r="AF153" s="66">
        <f t="shared" si="12"/>
        <v>1</v>
      </c>
      <c r="AG153" s="67">
        <f>IF(SUMPRODUCT((A$14:A153=A153)*(B$14:B153=B153)*(C$14:C153=C153))&gt;1,0,1)</f>
        <v>1</v>
      </c>
      <c r="AH153" s="68" t="str">
        <f t="shared" si="14"/>
        <v>Contratos de prestación de servicios profesionales y de apoyo a la gestión</v>
      </c>
      <c r="AI153" s="68" t="str">
        <f t="shared" si="15"/>
        <v>Contratación directa</v>
      </c>
      <c r="AJ153" s="69" t="str">
        <f>IFERROR(VLOOKUP(F153,[1]Tipo!$C$12:$C$27,1,FALSE),"NO")</f>
        <v>Prestación de servicios profesionales y de apoyo a la gestión, o para la ejecución de trabajos artísticos que sólo puedan encomendarse a determinadas personas naturales;</v>
      </c>
      <c r="AK153" s="68" t="str">
        <f t="shared" si="16"/>
        <v>Inversión</v>
      </c>
      <c r="AL153" s="68">
        <f t="shared" si="17"/>
        <v>45</v>
      </c>
      <c r="AM153" s="70"/>
      <c r="AN153" s="70"/>
      <c r="AO153" s="70"/>
      <c r="AP153"/>
      <c r="AQ153"/>
      <c r="AR153"/>
      <c r="AS153"/>
      <c r="AT153"/>
      <c r="AU153"/>
      <c r="AV153"/>
      <c r="AW153"/>
      <c r="AX153"/>
      <c r="AY153"/>
      <c r="AZ153"/>
      <c r="BA153"/>
      <c r="BB153"/>
      <c r="BC153"/>
      <c r="BD153"/>
      <c r="BE153"/>
      <c r="BF153"/>
      <c r="BG153"/>
      <c r="BH153"/>
      <c r="BI153"/>
      <c r="BJ153"/>
      <c r="BK153"/>
      <c r="BL153"/>
      <c r="BM153"/>
      <c r="BN153"/>
      <c r="BO153"/>
      <c r="BP153"/>
      <c r="BQ153"/>
    </row>
    <row r="154" spans="1:69" ht="27" customHeight="1" x14ac:dyDescent="0.25">
      <c r="A154" s="55">
        <v>147</v>
      </c>
      <c r="B154" s="47">
        <v>2019</v>
      </c>
      <c r="C154" s="48" t="s">
        <v>447</v>
      </c>
      <c r="D154" s="79" t="s">
        <v>65</v>
      </c>
      <c r="E154" s="48" t="s">
        <v>66</v>
      </c>
      <c r="F154" s="49" t="s">
        <v>67</v>
      </c>
      <c r="G154" s="50" t="s">
        <v>448</v>
      </c>
      <c r="H154" s="51" t="s">
        <v>69</v>
      </c>
      <c r="I154" s="52">
        <v>45</v>
      </c>
      <c r="J154" s="53" t="str">
        <f>IF(ISERROR(VLOOKUP(I154,[1]Eje_Pilar!$C$2:$E$47,2,FALSE))," ",VLOOKUP(I154,[1]Eje_Pilar!$C$2:$E$47,2,FALSE))</f>
        <v>Gobernanza e influencia local, regional e internacional</v>
      </c>
      <c r="K154" s="53" t="str">
        <f>IF(ISERROR(VLOOKUP(I154,[1]Eje_Pilar!$C$2:$E$47,3,FALSE))," ",VLOOKUP(I154,[1]Eje_Pilar!$C$2:$E$47,3,FALSE))</f>
        <v>Eje Transversal 4 Gobierno Legitimo, Fortalecimiento Local y Eficiencia</v>
      </c>
      <c r="L154" s="54">
        <v>1415</v>
      </c>
      <c r="M154" s="55">
        <v>1015400933</v>
      </c>
      <c r="N154" s="56" t="s">
        <v>449</v>
      </c>
      <c r="O154" s="80">
        <v>41850000</v>
      </c>
      <c r="P154" s="58"/>
      <c r="Q154" s="59"/>
      <c r="R154" s="60"/>
      <c r="S154" s="57"/>
      <c r="T154" s="61">
        <f>+O154+Q154+S154</f>
        <v>41850000</v>
      </c>
      <c r="U154" s="62">
        <v>33170000</v>
      </c>
      <c r="V154" s="63">
        <v>43522</v>
      </c>
      <c r="W154" s="63">
        <v>43523</v>
      </c>
      <c r="X154" s="63">
        <v>43795</v>
      </c>
      <c r="Y154" s="47">
        <v>270</v>
      </c>
      <c r="Z154" s="47"/>
      <c r="AA154" s="65"/>
      <c r="AB154" s="55"/>
      <c r="AC154" s="55"/>
      <c r="AD154" s="55"/>
      <c r="AE154" s="55" t="s">
        <v>71</v>
      </c>
      <c r="AF154" s="66">
        <f t="shared" si="12"/>
        <v>0.79259259259259263</v>
      </c>
      <c r="AG154" s="67">
        <f>IF(SUMPRODUCT((A$14:A154=A154)*(B$14:B154=B154)*(C$14:C154=C154))&gt;1,0,1)</f>
        <v>1</v>
      </c>
      <c r="AH154" s="68" t="str">
        <f t="shared" si="14"/>
        <v>Contratos de prestación de servicios profesionales y de apoyo a la gestión</v>
      </c>
      <c r="AI154" s="68" t="str">
        <f t="shared" si="15"/>
        <v>Contratación directa</v>
      </c>
      <c r="AJ154" s="69" t="str">
        <f>IFERROR(VLOOKUP(F154,[1]Tipo!$C$12:$C$27,1,FALSE),"NO")</f>
        <v>Prestación de servicios profesionales y de apoyo a la gestión, o para la ejecución de trabajos artísticos que sólo puedan encomendarse a determinadas personas naturales;</v>
      </c>
      <c r="AK154" s="68" t="str">
        <f t="shared" si="16"/>
        <v>Inversión</v>
      </c>
      <c r="AL154" s="68">
        <f t="shared" si="17"/>
        <v>45</v>
      </c>
      <c r="AM154" s="70"/>
      <c r="AN154" s="70"/>
      <c r="AO154" s="70"/>
      <c r="AP154"/>
      <c r="AQ154"/>
      <c r="AR154"/>
      <c r="AS154"/>
      <c r="AT154"/>
      <c r="AU154"/>
      <c r="AV154"/>
      <c r="AW154"/>
      <c r="AX154"/>
      <c r="AY154"/>
      <c r="AZ154"/>
      <c r="BA154"/>
      <c r="BB154"/>
      <c r="BC154"/>
      <c r="BD154"/>
      <c r="BE154"/>
      <c r="BF154"/>
      <c r="BG154"/>
      <c r="BH154"/>
      <c r="BI154"/>
      <c r="BJ154"/>
      <c r="BK154"/>
      <c r="BL154"/>
      <c r="BM154"/>
      <c r="BN154"/>
      <c r="BO154"/>
      <c r="BP154"/>
      <c r="BQ154"/>
    </row>
    <row r="155" spans="1:69" ht="27" hidden="1" customHeight="1" x14ac:dyDescent="0.25">
      <c r="A155" s="55">
        <v>148</v>
      </c>
      <c r="B155" s="47">
        <v>2019</v>
      </c>
      <c r="C155" s="48" t="s">
        <v>450</v>
      </c>
      <c r="D155" s="79" t="s">
        <v>425</v>
      </c>
      <c r="E155" s="48" t="s">
        <v>66</v>
      </c>
      <c r="F155" s="49" t="s">
        <v>426</v>
      </c>
      <c r="G155" s="50" t="s">
        <v>451</v>
      </c>
      <c r="H155" s="51" t="s">
        <v>428</v>
      </c>
      <c r="I155" s="52" t="s">
        <v>429</v>
      </c>
      <c r="J155" s="53" t="str">
        <f>IF(ISERROR(VLOOKUP(I155,[1]Eje_Pilar!$C$2:$E$47,2,FALSE))," ",VLOOKUP(I155,[1]Eje_Pilar!$C$2:$E$47,2,FALSE))</f>
        <v xml:space="preserve"> </v>
      </c>
      <c r="K155" s="53" t="str">
        <f>IF(ISERROR(VLOOKUP(I155,[1]Eje_Pilar!$C$2:$E$47,3,FALSE))," ",VLOOKUP(I155,[1]Eje_Pilar!$C$2:$E$47,3,FALSE))</f>
        <v xml:space="preserve"> </v>
      </c>
      <c r="L155" s="54">
        <v>0</v>
      </c>
      <c r="M155" s="55">
        <v>39766949</v>
      </c>
      <c r="N155" s="56" t="s">
        <v>452</v>
      </c>
      <c r="O155" s="80">
        <v>10164720</v>
      </c>
      <c r="P155" s="58"/>
      <c r="Q155" s="59"/>
      <c r="R155" s="60">
        <v>1</v>
      </c>
      <c r="S155" s="57">
        <v>4800001</v>
      </c>
      <c r="T155" s="61">
        <f t="shared" si="13"/>
        <v>14964721</v>
      </c>
      <c r="U155" s="62">
        <v>14964721</v>
      </c>
      <c r="V155" s="63">
        <v>43523</v>
      </c>
      <c r="W155" s="63">
        <v>43524</v>
      </c>
      <c r="X155" s="63">
        <v>43791</v>
      </c>
      <c r="Y155" s="47">
        <v>180</v>
      </c>
      <c r="Z155" s="47">
        <v>85</v>
      </c>
      <c r="AA155" s="65"/>
      <c r="AB155" s="55"/>
      <c r="AC155" s="55"/>
      <c r="AD155" s="55"/>
      <c r="AE155" s="55" t="s">
        <v>71</v>
      </c>
      <c r="AF155" s="66">
        <f t="shared" si="12"/>
        <v>1</v>
      </c>
      <c r="AG155" s="67">
        <f>IF(SUMPRODUCT((A$14:A155=A155)*(B$14:B155=B155)*(C$14:C155=C155))&gt;1,0,1)</f>
        <v>1</v>
      </c>
      <c r="AH155" s="68" t="str">
        <f t="shared" si="14"/>
        <v>Arrendamiento de bienes inmuebles</v>
      </c>
      <c r="AI155" s="68" t="str">
        <f t="shared" si="15"/>
        <v>Contratación directa</v>
      </c>
      <c r="AJ155" s="69" t="str">
        <f>IFERROR(VLOOKUP(F155,[1]Tipo!$C$12:$C$27,1,FALSE),"NO")</f>
        <v>El arrendamiento o adquisición de inmuebles</v>
      </c>
      <c r="AK155" s="68" t="str">
        <f t="shared" si="16"/>
        <v>Funcionamiento</v>
      </c>
      <c r="AL155" s="68" t="str">
        <f t="shared" si="17"/>
        <v>NO</v>
      </c>
      <c r="AM155" s="70"/>
      <c r="AN155" s="70"/>
      <c r="AO155" s="70"/>
      <c r="AP155"/>
      <c r="AQ155"/>
      <c r="AR155"/>
      <c r="AS155"/>
      <c r="AT155"/>
      <c r="AU155"/>
      <c r="AV155"/>
      <c r="AW155"/>
      <c r="AX155"/>
      <c r="AY155"/>
      <c r="AZ155"/>
      <c r="BA155"/>
      <c r="BB155"/>
      <c r="BC155"/>
      <c r="BD155"/>
      <c r="BE155"/>
      <c r="BF155"/>
      <c r="BG155"/>
      <c r="BH155"/>
      <c r="BI155"/>
      <c r="BJ155"/>
      <c r="BK155"/>
      <c r="BL155"/>
      <c r="BM155"/>
      <c r="BN155"/>
      <c r="BO155"/>
      <c r="BP155"/>
      <c r="BQ155"/>
    </row>
    <row r="156" spans="1:69" ht="27" hidden="1" customHeight="1" x14ac:dyDescent="0.25">
      <c r="A156" s="55">
        <v>149</v>
      </c>
      <c r="B156" s="47">
        <v>2019</v>
      </c>
      <c r="C156" s="48" t="s">
        <v>453</v>
      </c>
      <c r="D156" s="79" t="s">
        <v>425</v>
      </c>
      <c r="E156" s="48" t="s">
        <v>66</v>
      </c>
      <c r="F156" s="49" t="s">
        <v>426</v>
      </c>
      <c r="G156" s="50" t="s">
        <v>454</v>
      </c>
      <c r="H156" s="51" t="s">
        <v>428</v>
      </c>
      <c r="I156" s="52" t="s">
        <v>429</v>
      </c>
      <c r="J156" s="53" t="str">
        <f>IF(ISERROR(VLOOKUP(I156,[1]Eje_Pilar!$C$2:$E$47,2,FALSE))," ",VLOOKUP(I156,[1]Eje_Pilar!$C$2:$E$47,2,FALSE))</f>
        <v xml:space="preserve"> </v>
      </c>
      <c r="K156" s="53" t="str">
        <f>IF(ISERROR(VLOOKUP(I156,[1]Eje_Pilar!$C$2:$E$47,3,FALSE))," ",VLOOKUP(I156,[1]Eje_Pilar!$C$2:$E$47,3,FALSE))</f>
        <v xml:space="preserve"> </v>
      </c>
      <c r="L156" s="54">
        <v>0</v>
      </c>
      <c r="M156" s="55">
        <v>51997629</v>
      </c>
      <c r="N156" s="56" t="s">
        <v>455</v>
      </c>
      <c r="O156" s="80">
        <v>10164720</v>
      </c>
      <c r="P156" s="58"/>
      <c r="Q156" s="59"/>
      <c r="R156" s="60">
        <v>2</v>
      </c>
      <c r="S156" s="57">
        <v>5082360</v>
      </c>
      <c r="T156" s="61">
        <f t="shared" si="13"/>
        <v>15247080</v>
      </c>
      <c r="U156" s="62">
        <v>15247080</v>
      </c>
      <c r="V156" s="63">
        <v>43523</v>
      </c>
      <c r="W156" s="63">
        <v>43524</v>
      </c>
      <c r="X156" s="63">
        <v>43796</v>
      </c>
      <c r="Y156" s="47">
        <v>180</v>
      </c>
      <c r="Z156" s="47">
        <v>90</v>
      </c>
      <c r="AA156" s="65"/>
      <c r="AB156" s="55"/>
      <c r="AC156" s="55"/>
      <c r="AD156" s="55"/>
      <c r="AE156" s="55" t="s">
        <v>71</v>
      </c>
      <c r="AF156" s="66">
        <f t="shared" si="12"/>
        <v>1</v>
      </c>
      <c r="AG156" s="67">
        <f>IF(SUMPRODUCT((A$14:A156=A156)*(B$14:B156=B156)*(C$14:C156=C156))&gt;1,0,1)</f>
        <v>1</v>
      </c>
      <c r="AH156" s="68" t="str">
        <f t="shared" si="14"/>
        <v>Arrendamiento de bienes inmuebles</v>
      </c>
      <c r="AI156" s="68" t="str">
        <f t="shared" si="15"/>
        <v>Contratación directa</v>
      </c>
      <c r="AJ156" s="69" t="str">
        <f>IFERROR(VLOOKUP(F156,[1]Tipo!$C$12:$C$27,1,FALSE),"NO")</f>
        <v>El arrendamiento o adquisición de inmuebles</v>
      </c>
      <c r="AK156" s="68" t="str">
        <f t="shared" si="16"/>
        <v>Funcionamiento</v>
      </c>
      <c r="AL156" s="68" t="str">
        <f t="shared" si="17"/>
        <v>NO</v>
      </c>
      <c r="AM156" s="70"/>
      <c r="AN156" s="70"/>
      <c r="AO156" s="70"/>
      <c r="AP156"/>
      <c r="AQ156"/>
      <c r="AR156"/>
      <c r="AS156"/>
      <c r="AT156"/>
      <c r="AU156"/>
      <c r="AV156"/>
      <c r="AW156"/>
      <c r="AX156"/>
      <c r="AY156"/>
      <c r="AZ156"/>
      <c r="BA156"/>
      <c r="BB156"/>
      <c r="BC156"/>
      <c r="BD156"/>
      <c r="BE156"/>
      <c r="BF156"/>
      <c r="BG156"/>
      <c r="BH156"/>
      <c r="BI156"/>
      <c r="BJ156"/>
      <c r="BK156"/>
      <c r="BL156"/>
      <c r="BM156"/>
      <c r="BN156"/>
      <c r="BO156"/>
      <c r="BP156"/>
      <c r="BQ156"/>
    </row>
    <row r="157" spans="1:69" ht="27" hidden="1" customHeight="1" thickBot="1" x14ac:dyDescent="0.3">
      <c r="A157" s="55">
        <v>150</v>
      </c>
      <c r="B157" s="47">
        <v>2019</v>
      </c>
      <c r="C157" s="48" t="s">
        <v>456</v>
      </c>
      <c r="D157" s="79" t="s">
        <v>457</v>
      </c>
      <c r="E157" s="48" t="s">
        <v>458</v>
      </c>
      <c r="F157" s="49" t="s">
        <v>459</v>
      </c>
      <c r="G157" s="50" t="s">
        <v>460</v>
      </c>
      <c r="H157" s="51" t="s">
        <v>428</v>
      </c>
      <c r="I157" s="52" t="s">
        <v>429</v>
      </c>
      <c r="J157" s="53" t="str">
        <f>IF(ISERROR(VLOOKUP(I157,[1]Eje_Pilar!$C$2:$E$47,2,FALSE))," ",VLOOKUP(I157,[1]Eje_Pilar!$C$2:$E$47,2,FALSE))</f>
        <v xml:space="preserve"> </v>
      </c>
      <c r="K157" s="53" t="str">
        <f>IF(ISERROR(VLOOKUP(I157,[1]Eje_Pilar!$C$2:$E$47,3,FALSE))," ",VLOOKUP(I157,[1]Eje_Pilar!$C$2:$E$47,3,FALSE))</f>
        <v xml:space="preserve"> </v>
      </c>
      <c r="L157" s="54">
        <v>0</v>
      </c>
      <c r="M157" s="72">
        <v>860002400</v>
      </c>
      <c r="N157" s="56" t="s">
        <v>461</v>
      </c>
      <c r="O157" s="57">
        <v>132519827</v>
      </c>
      <c r="P157" s="58"/>
      <c r="Q157" s="59"/>
      <c r="R157" s="60"/>
      <c r="S157" s="57"/>
      <c r="T157" s="83">
        <f>+O157+Q157+S157</f>
        <v>132519827</v>
      </c>
      <c r="U157" s="84">
        <v>132519827</v>
      </c>
      <c r="V157" s="63">
        <v>43528</v>
      </c>
      <c r="W157" s="63">
        <v>43528</v>
      </c>
      <c r="X157" s="63">
        <v>43893</v>
      </c>
      <c r="Y157" s="47">
        <v>365</v>
      </c>
      <c r="Z157" s="47"/>
      <c r="AA157" s="65"/>
      <c r="AB157" s="55"/>
      <c r="AC157" s="55" t="s">
        <v>71</v>
      </c>
      <c r="AD157" s="55"/>
      <c r="AE157" s="55"/>
      <c r="AF157" s="66">
        <f t="shared" si="12"/>
        <v>1</v>
      </c>
      <c r="AG157" s="67">
        <v>0</v>
      </c>
      <c r="AH157" s="68" t="str">
        <f t="shared" si="14"/>
        <v>Seguros</v>
      </c>
      <c r="AI157" s="68" t="str">
        <f t="shared" si="15"/>
        <v>Selección abreviada</v>
      </c>
      <c r="AJ157" s="69" t="str">
        <f>IFERROR(VLOOKUP(F157,[1]Tipo!$C$12:$C$27,1,FALSE),"NO")</f>
        <v xml:space="preserve">Selección abreviada por menor cuantía </v>
      </c>
      <c r="AK157" s="68" t="str">
        <f t="shared" si="16"/>
        <v>Funcionamiento</v>
      </c>
      <c r="AL157" s="68" t="str">
        <f t="shared" si="17"/>
        <v>NO</v>
      </c>
      <c r="AM157" s="70"/>
      <c r="AN157" s="70"/>
      <c r="AO157" s="70"/>
      <c r="AP157"/>
      <c r="AQ157"/>
      <c r="AR157"/>
      <c r="AS157"/>
      <c r="AT157"/>
      <c r="AU157"/>
      <c r="AV157"/>
      <c r="AW157"/>
      <c r="AX157"/>
      <c r="AY157"/>
      <c r="AZ157"/>
      <c r="BA157"/>
      <c r="BB157"/>
      <c r="BC157"/>
      <c r="BD157"/>
      <c r="BE157"/>
      <c r="BF157"/>
      <c r="BG157"/>
      <c r="BH157"/>
      <c r="BI157"/>
      <c r="BJ157"/>
      <c r="BK157"/>
      <c r="BL157"/>
      <c r="BM157"/>
      <c r="BN157"/>
      <c r="BO157"/>
      <c r="BP157"/>
      <c r="BQ157"/>
    </row>
    <row r="158" spans="1:69" ht="27" hidden="1" customHeight="1" x14ac:dyDescent="0.25">
      <c r="A158" s="55">
        <v>150</v>
      </c>
      <c r="B158" s="47">
        <v>2019</v>
      </c>
      <c r="C158" s="48" t="s">
        <v>456</v>
      </c>
      <c r="D158" s="79" t="s">
        <v>457</v>
      </c>
      <c r="E158" s="48" t="s">
        <v>458</v>
      </c>
      <c r="F158" s="49" t="s">
        <v>459</v>
      </c>
      <c r="G158" s="50" t="s">
        <v>460</v>
      </c>
      <c r="H158" s="51" t="s">
        <v>69</v>
      </c>
      <c r="I158" s="52">
        <v>45</v>
      </c>
      <c r="J158" s="53" t="s">
        <v>462</v>
      </c>
      <c r="K158" s="53" t="s">
        <v>463</v>
      </c>
      <c r="L158" s="54">
        <v>1415</v>
      </c>
      <c r="M158" s="85">
        <v>860002400</v>
      </c>
      <c r="N158" s="56" t="s">
        <v>461</v>
      </c>
      <c r="O158" s="57">
        <v>83891073</v>
      </c>
      <c r="P158" s="58">
        <v>1</v>
      </c>
      <c r="Q158" s="59">
        <v>-659571</v>
      </c>
      <c r="R158" s="60"/>
      <c r="S158" s="57"/>
      <c r="T158" s="61">
        <f>+O158+Q158+S158</f>
        <v>83231502</v>
      </c>
      <c r="U158" s="76">
        <v>83231502</v>
      </c>
      <c r="V158" s="63">
        <v>43528</v>
      </c>
      <c r="W158" s="63">
        <v>43528</v>
      </c>
      <c r="X158" s="63">
        <v>43893</v>
      </c>
      <c r="Y158" s="47">
        <v>365</v>
      </c>
      <c r="Z158" s="47"/>
      <c r="AA158" s="65"/>
      <c r="AB158" s="55"/>
      <c r="AC158" s="55" t="s">
        <v>71</v>
      </c>
      <c r="AD158" s="55"/>
      <c r="AE158" s="55"/>
      <c r="AF158" s="66">
        <f t="shared" si="12"/>
        <v>1</v>
      </c>
      <c r="AG158" s="67">
        <v>1</v>
      </c>
      <c r="AH158" s="68"/>
      <c r="AI158" s="68"/>
      <c r="AJ158" s="69"/>
      <c r="AK158" s="68"/>
      <c r="AL158" s="68"/>
      <c r="AM158" s="70"/>
      <c r="AN158" s="70"/>
      <c r="AO158" s="70"/>
      <c r="AP158"/>
      <c r="AQ158"/>
      <c r="AR158"/>
      <c r="AS158"/>
      <c r="AT158"/>
      <c r="AU158"/>
      <c r="AV158"/>
      <c r="AW158"/>
      <c r="AX158"/>
      <c r="AY158"/>
      <c r="AZ158"/>
      <c r="BA158"/>
      <c r="BB158"/>
      <c r="BC158"/>
      <c r="BD158"/>
      <c r="BE158"/>
      <c r="BF158"/>
      <c r="BG158"/>
      <c r="BH158"/>
      <c r="BI158"/>
      <c r="BJ158"/>
      <c r="BK158"/>
      <c r="BL158"/>
      <c r="BM158"/>
      <c r="BN158"/>
      <c r="BO158"/>
      <c r="BP158"/>
      <c r="BQ158"/>
    </row>
    <row r="159" spans="1:69" ht="27" hidden="1" customHeight="1" x14ac:dyDescent="0.25">
      <c r="A159" s="55">
        <v>151</v>
      </c>
      <c r="B159" s="47">
        <v>2019</v>
      </c>
      <c r="C159" s="48" t="s">
        <v>456</v>
      </c>
      <c r="D159" s="79" t="s">
        <v>457</v>
      </c>
      <c r="E159" s="48" t="s">
        <v>458</v>
      </c>
      <c r="F159" s="49" t="s">
        <v>459</v>
      </c>
      <c r="G159" s="50" t="s">
        <v>460</v>
      </c>
      <c r="H159" s="51" t="s">
        <v>428</v>
      </c>
      <c r="I159" s="52" t="s">
        <v>429</v>
      </c>
      <c r="J159" s="53" t="str">
        <f>IF(ISERROR(VLOOKUP(I159,[1]Eje_Pilar!$C$2:$E$47,2,FALSE))," ",VLOOKUP(I159,[1]Eje_Pilar!$C$2:$E$47,2,FALSE))</f>
        <v xml:space="preserve"> </v>
      </c>
      <c r="K159" s="53" t="str">
        <f>IF(ISERROR(VLOOKUP(I159,[1]Eje_Pilar!$C$2:$E$47,3,FALSE))," ",VLOOKUP(I159,[1]Eje_Pilar!$C$2:$E$47,3,FALSE))</f>
        <v xml:space="preserve"> </v>
      </c>
      <c r="L159" s="54">
        <v>0</v>
      </c>
      <c r="M159" s="55">
        <v>860524654</v>
      </c>
      <c r="N159" s="56" t="s">
        <v>464</v>
      </c>
      <c r="O159" s="57">
        <v>7480173</v>
      </c>
      <c r="P159" s="58"/>
      <c r="Q159" s="59"/>
      <c r="R159" s="60"/>
      <c r="S159" s="57"/>
      <c r="T159" s="61">
        <f t="shared" si="13"/>
        <v>7480173</v>
      </c>
      <c r="U159" s="84">
        <v>7480173</v>
      </c>
      <c r="V159" s="63">
        <v>43528</v>
      </c>
      <c r="W159" s="63">
        <v>43528</v>
      </c>
      <c r="X159" s="63">
        <v>43893</v>
      </c>
      <c r="Y159" s="47">
        <v>365</v>
      </c>
      <c r="Z159" s="47"/>
      <c r="AA159" s="65"/>
      <c r="AB159" s="55"/>
      <c r="AC159" s="55" t="s">
        <v>71</v>
      </c>
      <c r="AD159" s="55"/>
      <c r="AE159" s="55"/>
      <c r="AF159" s="66">
        <f t="shared" si="12"/>
        <v>1</v>
      </c>
      <c r="AG159" s="67">
        <f>IF(SUMPRODUCT((A$14:A159=A159)*(B$14:B159=B159)*(C$14:C159=C159))&gt;1,0,1)</f>
        <v>1</v>
      </c>
      <c r="AH159" s="68" t="str">
        <f t="shared" si="14"/>
        <v>Seguros</v>
      </c>
      <c r="AI159" s="68" t="str">
        <f t="shared" si="15"/>
        <v>Selección abreviada</v>
      </c>
      <c r="AJ159" s="69" t="str">
        <f>IFERROR(VLOOKUP(F159,[1]Tipo!$C$12:$C$27,1,FALSE),"NO")</f>
        <v xml:space="preserve">Selección abreviada por menor cuantía </v>
      </c>
      <c r="AK159" s="68" t="str">
        <f t="shared" si="16"/>
        <v>Funcionamiento</v>
      </c>
      <c r="AL159" s="68" t="str">
        <f t="shared" si="17"/>
        <v>NO</v>
      </c>
      <c r="AM159" s="70"/>
      <c r="AN159" s="70"/>
      <c r="AO159" s="70"/>
      <c r="AP159"/>
      <c r="AQ159"/>
      <c r="AR159"/>
      <c r="AS159"/>
      <c r="AT159"/>
      <c r="AU159"/>
      <c r="AV159"/>
      <c r="AW159"/>
      <c r="AX159"/>
      <c r="AY159"/>
      <c r="AZ159"/>
      <c r="BA159"/>
      <c r="BB159"/>
      <c r="BC159"/>
      <c r="BD159"/>
      <c r="BE159"/>
      <c r="BF159"/>
      <c r="BG159"/>
      <c r="BH159"/>
      <c r="BI159"/>
      <c r="BJ159"/>
      <c r="BK159"/>
      <c r="BL159"/>
      <c r="BM159"/>
      <c r="BN159"/>
      <c r="BO159"/>
      <c r="BP159"/>
      <c r="BQ159"/>
    </row>
    <row r="160" spans="1:69" ht="27" customHeight="1" x14ac:dyDescent="0.25">
      <c r="A160" s="55">
        <v>152</v>
      </c>
      <c r="B160" s="47">
        <v>2019</v>
      </c>
      <c r="C160" s="48" t="s">
        <v>465</v>
      </c>
      <c r="D160" s="79" t="s">
        <v>65</v>
      </c>
      <c r="E160" s="48" t="s">
        <v>66</v>
      </c>
      <c r="F160" s="49" t="s">
        <v>67</v>
      </c>
      <c r="G160" s="50" t="s">
        <v>466</v>
      </c>
      <c r="H160" s="51" t="s">
        <v>69</v>
      </c>
      <c r="I160" s="52">
        <v>45</v>
      </c>
      <c r="J160" s="53" t="str">
        <f>IF(ISERROR(VLOOKUP(I160,[1]Eje_Pilar!$C$2:$E$47,2,FALSE))," ",VLOOKUP(I160,[1]Eje_Pilar!$C$2:$E$47,2,FALSE))</f>
        <v>Gobernanza e influencia local, regional e internacional</v>
      </c>
      <c r="K160" s="53" t="str">
        <f>IF(ISERROR(VLOOKUP(I160,[1]Eje_Pilar!$C$2:$E$47,3,FALSE))," ",VLOOKUP(I160,[1]Eje_Pilar!$C$2:$E$47,3,FALSE))</f>
        <v>Eje Transversal 4 Gobierno Legitimo, Fortalecimiento Local y Eficiencia</v>
      </c>
      <c r="L160" s="54">
        <v>1415</v>
      </c>
      <c r="M160" s="55">
        <v>1023938817</v>
      </c>
      <c r="N160" s="56" t="s">
        <v>467</v>
      </c>
      <c r="O160" s="57">
        <v>13600000</v>
      </c>
      <c r="P160" s="58"/>
      <c r="Q160" s="59"/>
      <c r="R160" s="60">
        <v>1</v>
      </c>
      <c r="S160" s="57">
        <v>3229962</v>
      </c>
      <c r="T160" s="61">
        <f t="shared" si="13"/>
        <v>16829962</v>
      </c>
      <c r="U160" s="84">
        <v>13883334</v>
      </c>
      <c r="V160" s="63">
        <v>43538</v>
      </c>
      <c r="W160" s="63">
        <v>43543</v>
      </c>
      <c r="X160" s="63">
        <v>43851</v>
      </c>
      <c r="Y160" s="47">
        <v>240</v>
      </c>
      <c r="Z160" s="47">
        <v>57</v>
      </c>
      <c r="AA160" s="65"/>
      <c r="AB160" s="55"/>
      <c r="AC160" s="55" t="s">
        <v>71</v>
      </c>
      <c r="AD160" s="55"/>
      <c r="AE160" s="55"/>
      <c r="AF160" s="66">
        <f t="shared" si="12"/>
        <v>0.82491772708696554</v>
      </c>
      <c r="AG160" s="67">
        <f>IF(SUMPRODUCT((A$14:A160=A160)*(B$14:B160=B160)*(C$14:C160=C160))&gt;1,0,1)</f>
        <v>1</v>
      </c>
      <c r="AH160" s="68" t="str">
        <f t="shared" si="14"/>
        <v>Contratos de prestación de servicios profesionales y de apoyo a la gestión</v>
      </c>
      <c r="AI160" s="68" t="str">
        <f t="shared" si="15"/>
        <v>Contratación directa</v>
      </c>
      <c r="AJ160" s="69" t="str">
        <f>IFERROR(VLOOKUP(F160,[1]Tipo!$C$12:$C$27,1,FALSE),"NO")</f>
        <v>Prestación de servicios profesionales y de apoyo a la gestión, o para la ejecución de trabajos artísticos que sólo puedan encomendarse a determinadas personas naturales;</v>
      </c>
      <c r="AK160" s="68" t="str">
        <f t="shared" si="16"/>
        <v>Inversión</v>
      </c>
      <c r="AL160" s="68">
        <f t="shared" si="17"/>
        <v>45</v>
      </c>
      <c r="AM160" s="70"/>
      <c r="AN160" s="70"/>
      <c r="AO160" s="70"/>
      <c r="AP160"/>
      <c r="AQ160"/>
      <c r="AR160"/>
      <c r="AS160"/>
      <c r="AT160"/>
      <c r="AU160"/>
      <c r="AV160"/>
      <c r="AW160"/>
      <c r="AX160"/>
      <c r="AY160"/>
      <c r="AZ160"/>
      <c r="BA160"/>
      <c r="BB160"/>
      <c r="BC160"/>
      <c r="BD160"/>
      <c r="BE160"/>
      <c r="BF160"/>
      <c r="BG160"/>
      <c r="BH160"/>
      <c r="BI160"/>
      <c r="BJ160"/>
      <c r="BK160"/>
      <c r="BL160"/>
      <c r="BM160"/>
      <c r="BN160"/>
      <c r="BO160"/>
      <c r="BP160"/>
      <c r="BQ160"/>
    </row>
    <row r="161" spans="1:38" s="70" customFormat="1" ht="27" hidden="1" customHeight="1" x14ac:dyDescent="0.25">
      <c r="A161" s="55">
        <v>153</v>
      </c>
      <c r="B161" s="47">
        <v>2019</v>
      </c>
      <c r="C161" s="48" t="s">
        <v>436</v>
      </c>
      <c r="D161" s="79" t="s">
        <v>425</v>
      </c>
      <c r="E161" s="48" t="s">
        <v>66</v>
      </c>
      <c r="F161" s="49" t="s">
        <v>426</v>
      </c>
      <c r="G161" s="50" t="s">
        <v>468</v>
      </c>
      <c r="H161" s="51" t="s">
        <v>428</v>
      </c>
      <c r="I161" s="52" t="s">
        <v>429</v>
      </c>
      <c r="J161" s="53" t="str">
        <f>IF(ISERROR(VLOOKUP(I161,[1]Eje_Pilar!$C$2:$E$47,2,FALSE))," ",VLOOKUP(I161,[1]Eje_Pilar!$C$2:$E$47,2,FALSE))</f>
        <v xml:space="preserve"> </v>
      </c>
      <c r="K161" s="53" t="str">
        <f>IF(ISERROR(VLOOKUP(I161,[1]Eje_Pilar!$C$2:$E$47,3,FALSE))," ",VLOOKUP(I161,[1]Eje_Pilar!$C$2:$E$47,3,FALSE))</f>
        <v xml:space="preserve"> </v>
      </c>
      <c r="L161" s="54">
        <v>0</v>
      </c>
      <c r="M161" s="55">
        <v>17178635</v>
      </c>
      <c r="N161" s="56" t="s">
        <v>469</v>
      </c>
      <c r="O161" s="80">
        <v>9451386</v>
      </c>
      <c r="P161" s="58"/>
      <c r="Q161" s="59"/>
      <c r="R161" s="60">
        <v>2</v>
      </c>
      <c r="S161" s="57">
        <v>3780554</v>
      </c>
      <c r="T161" s="61">
        <f t="shared" si="13"/>
        <v>13231940</v>
      </c>
      <c r="U161" s="84">
        <v>13231939</v>
      </c>
      <c r="V161" s="63">
        <v>43542</v>
      </c>
      <c r="W161" s="63">
        <v>43542</v>
      </c>
      <c r="X161" s="63">
        <v>43799</v>
      </c>
      <c r="Y161" s="47">
        <v>180</v>
      </c>
      <c r="Z161" s="47">
        <v>72</v>
      </c>
      <c r="AA161" s="65"/>
      <c r="AB161" s="55"/>
      <c r="AC161" s="55"/>
      <c r="AD161" s="55"/>
      <c r="AE161" s="55" t="s">
        <v>71</v>
      </c>
      <c r="AF161" s="66">
        <f t="shared" si="12"/>
        <v>0.99999992442529217</v>
      </c>
      <c r="AG161" s="67">
        <f>IF(SUMPRODUCT((A$14:A161=A161)*(B$14:B161=B161)*(C$14:C161=C161))&gt;1,0,1)</f>
        <v>1</v>
      </c>
      <c r="AH161" s="68" t="str">
        <f t="shared" si="14"/>
        <v>Arrendamiento de bienes inmuebles</v>
      </c>
      <c r="AI161" s="68" t="str">
        <f t="shared" si="15"/>
        <v>Contratación directa</v>
      </c>
      <c r="AJ161" s="69" t="str">
        <f>IFERROR(VLOOKUP(F161,[1]Tipo!$C$12:$C$27,1,FALSE),"NO")</f>
        <v>El arrendamiento o adquisición de inmuebles</v>
      </c>
      <c r="AK161" s="68" t="str">
        <f t="shared" si="16"/>
        <v>Funcionamiento</v>
      </c>
      <c r="AL161" s="68" t="str">
        <f t="shared" si="17"/>
        <v>NO</v>
      </c>
    </row>
    <row r="162" spans="1:38" s="70" customFormat="1" ht="27" hidden="1" customHeight="1" x14ac:dyDescent="0.25">
      <c r="A162" s="55">
        <v>154</v>
      </c>
      <c r="B162" s="47">
        <v>2019</v>
      </c>
      <c r="C162" s="48" t="s">
        <v>470</v>
      </c>
      <c r="D162" s="79" t="s">
        <v>471</v>
      </c>
      <c r="E162" s="48" t="s">
        <v>458</v>
      </c>
      <c r="F162" s="49" t="s">
        <v>472</v>
      </c>
      <c r="G162" s="50" t="s">
        <v>473</v>
      </c>
      <c r="H162" s="51" t="s">
        <v>428</v>
      </c>
      <c r="I162" s="52" t="s">
        <v>429</v>
      </c>
      <c r="J162" s="53" t="str">
        <f>IF(ISERROR(VLOOKUP(I162,[1]Eje_Pilar!$C$2:$E$47,2,FALSE))," ",VLOOKUP(I162,[1]Eje_Pilar!$C$2:$E$47,2,FALSE))</f>
        <v xml:space="preserve"> </v>
      </c>
      <c r="K162" s="53" t="str">
        <f>IF(ISERROR(VLOOKUP(I162,[1]Eje_Pilar!$C$2:$E$47,3,FALSE))," ",VLOOKUP(I162,[1]Eje_Pilar!$C$2:$E$47,3,FALSE))</f>
        <v xml:space="preserve"> </v>
      </c>
      <c r="L162" s="54">
        <v>0</v>
      </c>
      <c r="M162" s="55">
        <v>901030557</v>
      </c>
      <c r="N162" s="56" t="s">
        <v>474</v>
      </c>
      <c r="O162" s="57">
        <v>88670004</v>
      </c>
      <c r="P162" s="58"/>
      <c r="Q162" s="59"/>
      <c r="R162" s="60">
        <v>1</v>
      </c>
      <c r="S162" s="57">
        <v>44335002</v>
      </c>
      <c r="T162" s="61">
        <f t="shared" si="13"/>
        <v>133005006</v>
      </c>
      <c r="U162" s="84">
        <v>68341102</v>
      </c>
      <c r="V162" s="63">
        <v>43543</v>
      </c>
      <c r="W162" s="63">
        <v>43544</v>
      </c>
      <c r="X162" s="63">
        <v>43971</v>
      </c>
      <c r="Y162" s="47">
        <v>300</v>
      </c>
      <c r="Z162" s="47">
        <v>120</v>
      </c>
      <c r="AA162" s="65"/>
      <c r="AB162" s="55"/>
      <c r="AC162" s="55" t="s">
        <v>71</v>
      </c>
      <c r="AD162" s="55"/>
      <c r="AE162" s="55"/>
      <c r="AF162" s="66">
        <f t="shared" si="12"/>
        <v>0.51382353232629452</v>
      </c>
      <c r="AG162" s="67">
        <f>IF(SUMPRODUCT((A$14:A162=A162)*(B$14:B162=B162)*(C$14:C162=C162))&gt;1,0,1)</f>
        <v>1</v>
      </c>
      <c r="AH162" s="68" t="str">
        <f t="shared" si="14"/>
        <v>Contratos de prestación de servicios</v>
      </c>
      <c r="AI162" s="68" t="str">
        <f t="shared" si="15"/>
        <v>Selección abreviada</v>
      </c>
      <c r="AJ162" s="69" t="str">
        <f>IFERROR(VLOOKUP(F162,[1]Tipo!$C$12:$C$27,1,FALSE),"NO")</f>
        <v xml:space="preserve">Acuerdo marco de precios </v>
      </c>
      <c r="AK162" s="68" t="str">
        <f t="shared" si="16"/>
        <v>Funcionamiento</v>
      </c>
      <c r="AL162" s="68" t="str">
        <f t="shared" si="17"/>
        <v>NO</v>
      </c>
    </row>
    <row r="163" spans="1:38" s="70" customFormat="1" ht="27" hidden="1" customHeight="1" x14ac:dyDescent="0.25">
      <c r="A163" s="55">
        <v>155</v>
      </c>
      <c r="B163" s="47">
        <v>2019</v>
      </c>
      <c r="C163" s="48" t="s">
        <v>475</v>
      </c>
      <c r="D163" s="79" t="s">
        <v>471</v>
      </c>
      <c r="E163" s="48" t="s">
        <v>476</v>
      </c>
      <c r="F163" s="49" t="s">
        <v>429</v>
      </c>
      <c r="G163" s="50" t="s">
        <v>477</v>
      </c>
      <c r="H163" s="51" t="s">
        <v>69</v>
      </c>
      <c r="I163" s="52">
        <v>45</v>
      </c>
      <c r="J163" s="53" t="str">
        <f>IF(ISERROR(VLOOKUP(I163,[1]Eje_Pilar!$C$2:$E$47,2,FALSE))," ",VLOOKUP(I163,[1]Eje_Pilar!$C$2:$E$47,2,FALSE))</f>
        <v>Gobernanza e influencia local, regional e internacional</v>
      </c>
      <c r="K163" s="53" t="str">
        <f>IF(ISERROR(VLOOKUP(I163,[1]Eje_Pilar!$C$2:$E$47,3,FALSE))," ",VLOOKUP(I163,[1]Eje_Pilar!$C$2:$E$47,3,FALSE))</f>
        <v>Eje Transversal 4 Gobierno Legitimo, Fortalecimiento Local y Eficiencia</v>
      </c>
      <c r="L163" s="54">
        <v>1416</v>
      </c>
      <c r="M163" s="55">
        <v>900937079</v>
      </c>
      <c r="N163" s="56" t="s">
        <v>478</v>
      </c>
      <c r="O163" s="57">
        <v>15776000</v>
      </c>
      <c r="P163" s="58"/>
      <c r="Q163" s="59"/>
      <c r="R163" s="60"/>
      <c r="S163" s="57"/>
      <c r="T163" s="61">
        <f t="shared" si="13"/>
        <v>15776000</v>
      </c>
      <c r="U163" s="84">
        <v>15776000</v>
      </c>
      <c r="V163" s="63">
        <v>43544</v>
      </c>
      <c r="W163" s="63">
        <v>43553</v>
      </c>
      <c r="X163" s="63">
        <v>43555</v>
      </c>
      <c r="Y163" s="47">
        <v>3</v>
      </c>
      <c r="Z163" s="47"/>
      <c r="AA163" s="65"/>
      <c r="AB163" s="55"/>
      <c r="AC163" s="55"/>
      <c r="AD163" s="55"/>
      <c r="AE163" s="55" t="s">
        <v>71</v>
      </c>
      <c r="AF163" s="66">
        <f t="shared" si="12"/>
        <v>1</v>
      </c>
      <c r="AG163" s="67">
        <f>IF(SUMPRODUCT((A$14:A163=A163)*(B$14:B163=B163)*(C$14:C163=C163))&gt;1,0,1)</f>
        <v>1</v>
      </c>
      <c r="AH163" s="68" t="str">
        <f t="shared" si="14"/>
        <v>Contratos de prestación de servicios</v>
      </c>
      <c r="AI163" s="68" t="str">
        <f t="shared" si="15"/>
        <v>Contratación mínima cuantia</v>
      </c>
      <c r="AJ163" s="69" t="str">
        <f>IFERROR(VLOOKUP(F163,[1]Tipo!$C$12:$C$27,1,FALSE),"NO")</f>
        <v>NO</v>
      </c>
      <c r="AK163" s="68" t="str">
        <f t="shared" si="16"/>
        <v>Inversión</v>
      </c>
      <c r="AL163" s="68">
        <f t="shared" si="17"/>
        <v>45</v>
      </c>
    </row>
    <row r="164" spans="1:38" s="70" customFormat="1" ht="27" hidden="1" customHeight="1" x14ac:dyDescent="0.25">
      <c r="A164" s="55">
        <v>156</v>
      </c>
      <c r="B164" s="47">
        <v>2019</v>
      </c>
      <c r="C164" s="48" t="s">
        <v>479</v>
      </c>
      <c r="D164" s="79" t="s">
        <v>480</v>
      </c>
      <c r="E164" s="48" t="s">
        <v>476</v>
      </c>
      <c r="F164" s="49" t="s">
        <v>429</v>
      </c>
      <c r="G164" s="50" t="s">
        <v>481</v>
      </c>
      <c r="H164" s="51" t="s">
        <v>428</v>
      </c>
      <c r="I164" s="52" t="s">
        <v>429</v>
      </c>
      <c r="J164" s="53" t="str">
        <f>IF(ISERROR(VLOOKUP(I164,[1]Eje_Pilar!$C$2:$E$47,2,FALSE))," ",VLOOKUP(I164,[1]Eje_Pilar!$C$2:$E$47,2,FALSE))</f>
        <v xml:space="preserve"> </v>
      </c>
      <c r="K164" s="53" t="str">
        <f>IF(ISERROR(VLOOKUP(I164,[1]Eje_Pilar!$C$2:$E$47,3,FALSE))," ",VLOOKUP(I164,[1]Eje_Pilar!$C$2:$E$47,3,FALSE))</f>
        <v xml:space="preserve"> </v>
      </c>
      <c r="L164" s="54">
        <v>0</v>
      </c>
      <c r="M164" s="55">
        <v>900314764</v>
      </c>
      <c r="N164" s="56" t="s">
        <v>482</v>
      </c>
      <c r="O164" s="57">
        <v>23000000</v>
      </c>
      <c r="P164" s="58">
        <v>1</v>
      </c>
      <c r="Q164" s="59">
        <v>-18</v>
      </c>
      <c r="R164" s="60">
        <v>1</v>
      </c>
      <c r="S164" s="86">
        <v>11100000</v>
      </c>
      <c r="T164" s="61">
        <f t="shared" si="13"/>
        <v>34099982</v>
      </c>
      <c r="U164" s="84">
        <v>34099982</v>
      </c>
      <c r="V164" s="63">
        <v>43545</v>
      </c>
      <c r="W164" s="63">
        <v>43546</v>
      </c>
      <c r="X164" s="63">
        <v>47290</v>
      </c>
      <c r="Y164" s="47">
        <v>90</v>
      </c>
      <c r="Z164" s="47"/>
      <c r="AA164" s="65"/>
      <c r="AB164" s="55"/>
      <c r="AC164" s="55"/>
      <c r="AD164" s="55"/>
      <c r="AE164" s="55" t="s">
        <v>71</v>
      </c>
      <c r="AF164" s="66">
        <f t="shared" si="12"/>
        <v>1</v>
      </c>
      <c r="AG164" s="67">
        <f>IF(SUMPRODUCT((A$14:A164=A164)*(B$14:B164=B164)*(C$14:C164=C164))&gt;1,0,1)</f>
        <v>1</v>
      </c>
      <c r="AH164" s="68" t="str">
        <f t="shared" si="14"/>
        <v>Suministro</v>
      </c>
      <c r="AI164" s="68" t="str">
        <f t="shared" si="15"/>
        <v>Contratación mínima cuantia</v>
      </c>
      <c r="AJ164" s="69" t="str">
        <f>IFERROR(VLOOKUP(F164,[1]Tipo!$C$12:$C$27,1,FALSE),"NO")</f>
        <v>NO</v>
      </c>
      <c r="AK164" s="68" t="str">
        <f t="shared" si="16"/>
        <v>Funcionamiento</v>
      </c>
      <c r="AL164" s="68" t="str">
        <f t="shared" si="17"/>
        <v>NO</v>
      </c>
    </row>
    <row r="165" spans="1:38" s="70" customFormat="1" ht="27" customHeight="1" x14ac:dyDescent="0.25">
      <c r="A165" s="55">
        <v>157</v>
      </c>
      <c r="B165" s="47">
        <v>2019</v>
      </c>
      <c r="C165" s="48" t="s">
        <v>483</v>
      </c>
      <c r="D165" s="79" t="s">
        <v>65</v>
      </c>
      <c r="E165" s="48" t="s">
        <v>66</v>
      </c>
      <c r="F165" s="49" t="s">
        <v>67</v>
      </c>
      <c r="G165" s="50" t="s">
        <v>484</v>
      </c>
      <c r="H165" s="51" t="s">
        <v>69</v>
      </c>
      <c r="I165" s="52">
        <v>45</v>
      </c>
      <c r="J165" s="53" t="str">
        <f>IF(ISERROR(VLOOKUP(I165,[1]Eje_Pilar!$C$2:$E$47,2,FALSE))," ",VLOOKUP(I165,[1]Eje_Pilar!$C$2:$E$47,2,FALSE))</f>
        <v>Gobernanza e influencia local, regional e internacional</v>
      </c>
      <c r="K165" s="53" t="str">
        <f>IF(ISERROR(VLOOKUP(I165,[1]Eje_Pilar!$C$2:$E$47,3,FALSE))," ",VLOOKUP(I165,[1]Eje_Pilar!$C$2:$E$47,3,FALSE))</f>
        <v>Eje Transversal 4 Gobierno Legitimo, Fortalecimiento Local y Eficiencia</v>
      </c>
      <c r="L165" s="54">
        <v>1415</v>
      </c>
      <c r="M165" s="55">
        <v>79633314</v>
      </c>
      <c r="N165" s="56" t="s">
        <v>485</v>
      </c>
      <c r="O165" s="57">
        <v>36440000</v>
      </c>
      <c r="P165" s="58"/>
      <c r="Q165" s="59"/>
      <c r="R165" s="60">
        <v>1</v>
      </c>
      <c r="S165" s="57">
        <v>7439833</v>
      </c>
      <c r="T165" s="61">
        <f t="shared" si="13"/>
        <v>43879833</v>
      </c>
      <c r="U165" s="84">
        <v>36136333</v>
      </c>
      <c r="V165" s="63">
        <v>43556</v>
      </c>
      <c r="W165" s="63">
        <v>43558</v>
      </c>
      <c r="X165" s="63">
        <v>43851</v>
      </c>
      <c r="Y165" s="47">
        <v>240</v>
      </c>
      <c r="Z165" s="47">
        <v>49</v>
      </c>
      <c r="AA165" s="65"/>
      <c r="AB165" s="55"/>
      <c r="AC165" s="55" t="s">
        <v>71</v>
      </c>
      <c r="AD165" s="55"/>
      <c r="AE165" s="55"/>
      <c r="AF165" s="66">
        <f t="shared" si="12"/>
        <v>0.82352941042414629</v>
      </c>
      <c r="AG165" s="67">
        <f>IF(SUMPRODUCT((A$14:A165=A165)*(B$14:B165=B165)*(C$14:C165=C165))&gt;1,0,1)</f>
        <v>1</v>
      </c>
      <c r="AH165" s="68" t="str">
        <f t="shared" si="14"/>
        <v>Contratos de prestación de servicios profesionales y de apoyo a la gestión</v>
      </c>
      <c r="AI165" s="68" t="str">
        <f t="shared" si="15"/>
        <v>Contratación directa</v>
      </c>
      <c r="AJ165" s="69" t="str">
        <f>IFERROR(VLOOKUP(F165,[1]Tipo!$C$12:$C$27,1,FALSE),"NO")</f>
        <v>Prestación de servicios profesionales y de apoyo a la gestión, o para la ejecución de trabajos artísticos que sólo puedan encomendarse a determinadas personas naturales;</v>
      </c>
      <c r="AK165" s="68" t="str">
        <f t="shared" si="16"/>
        <v>Inversión</v>
      </c>
      <c r="AL165" s="68">
        <f t="shared" si="17"/>
        <v>45</v>
      </c>
    </row>
    <row r="166" spans="1:38" s="70" customFormat="1" ht="27" hidden="1" customHeight="1" x14ac:dyDescent="0.25">
      <c r="A166" s="55">
        <v>158</v>
      </c>
      <c r="B166" s="47">
        <v>2019</v>
      </c>
      <c r="C166" s="48" t="s">
        <v>486</v>
      </c>
      <c r="D166" s="79" t="s">
        <v>457</v>
      </c>
      <c r="E166" s="48" t="s">
        <v>476</v>
      </c>
      <c r="F166" s="49" t="s">
        <v>429</v>
      </c>
      <c r="G166" s="50" t="s">
        <v>487</v>
      </c>
      <c r="H166" s="51" t="s">
        <v>428</v>
      </c>
      <c r="I166" s="52" t="s">
        <v>429</v>
      </c>
      <c r="J166" s="53" t="str">
        <f>IF(ISERROR(VLOOKUP(I166,[1]Eje_Pilar!$C$2:$E$47,2,FALSE))," ",VLOOKUP(I166,[1]Eje_Pilar!$C$2:$E$47,2,FALSE))</f>
        <v xml:space="preserve"> </v>
      </c>
      <c r="K166" s="53" t="str">
        <f>IF(ISERROR(VLOOKUP(I166,[1]Eje_Pilar!$C$2:$E$47,3,FALSE))," ",VLOOKUP(I166,[1]Eje_Pilar!$C$2:$E$47,3,FALSE))</f>
        <v xml:space="preserve"> </v>
      </c>
      <c r="L166" s="54">
        <v>0</v>
      </c>
      <c r="M166" s="55">
        <v>860011153</v>
      </c>
      <c r="N166" s="56" t="s">
        <v>488</v>
      </c>
      <c r="O166" s="57">
        <v>9508451</v>
      </c>
      <c r="P166" s="58"/>
      <c r="Q166" s="59"/>
      <c r="R166" s="60"/>
      <c r="S166" s="57"/>
      <c r="T166" s="61">
        <f t="shared" si="13"/>
        <v>9508451</v>
      </c>
      <c r="U166" s="84">
        <v>9508451</v>
      </c>
      <c r="V166" s="63">
        <v>43553</v>
      </c>
      <c r="W166" s="63">
        <v>43567</v>
      </c>
      <c r="X166" s="63">
        <v>43932</v>
      </c>
      <c r="Y166" s="47">
        <v>365</v>
      </c>
      <c r="Z166" s="47"/>
      <c r="AA166" s="65"/>
      <c r="AB166" s="55"/>
      <c r="AC166" s="55" t="s">
        <v>71</v>
      </c>
      <c r="AD166" s="55"/>
      <c r="AE166" s="55"/>
      <c r="AF166" s="66">
        <f t="shared" si="12"/>
        <v>1</v>
      </c>
      <c r="AG166" s="67">
        <f>IF(SUMPRODUCT((A$14:A166=A166)*(B$14:B166=B166)*(C$14:C166=C166))&gt;1,0,1)</f>
        <v>1</v>
      </c>
      <c r="AH166" s="68" t="str">
        <f t="shared" si="14"/>
        <v>Seguros</v>
      </c>
      <c r="AI166" s="68" t="str">
        <f t="shared" si="15"/>
        <v>Contratación mínima cuantia</v>
      </c>
      <c r="AJ166" s="69" t="str">
        <f>IFERROR(VLOOKUP(F166,[1]Tipo!$C$12:$C$27,1,FALSE),"NO")</f>
        <v>NO</v>
      </c>
      <c r="AK166" s="68" t="str">
        <f t="shared" si="16"/>
        <v>Funcionamiento</v>
      </c>
      <c r="AL166" s="68" t="str">
        <f t="shared" si="17"/>
        <v>NO</v>
      </c>
    </row>
    <row r="167" spans="1:38" s="70" customFormat="1" ht="27" hidden="1" customHeight="1" x14ac:dyDescent="0.25">
      <c r="A167" s="55">
        <v>159</v>
      </c>
      <c r="B167" s="47">
        <v>2019</v>
      </c>
      <c r="C167" s="48" t="s">
        <v>489</v>
      </c>
      <c r="D167" s="79" t="s">
        <v>471</v>
      </c>
      <c r="E167" s="48" t="s">
        <v>458</v>
      </c>
      <c r="F167" s="49" t="s">
        <v>490</v>
      </c>
      <c r="G167" s="50" t="s">
        <v>491</v>
      </c>
      <c r="H167" s="51" t="s">
        <v>428</v>
      </c>
      <c r="I167" s="52" t="s">
        <v>429</v>
      </c>
      <c r="J167" s="53" t="str">
        <f>IF(ISERROR(VLOOKUP(I167,[1]Eje_Pilar!$C$2:$E$47,2,FALSE))," ",VLOOKUP(I167,[1]Eje_Pilar!$C$2:$E$47,2,FALSE))</f>
        <v xml:space="preserve"> </v>
      </c>
      <c r="K167" s="53" t="str">
        <f>IF(ISERROR(VLOOKUP(I167,[1]Eje_Pilar!$C$2:$E$47,3,FALSE))," ",VLOOKUP(I167,[1]Eje_Pilar!$C$2:$E$47,3,FALSE))</f>
        <v xml:space="preserve"> </v>
      </c>
      <c r="L167" s="54">
        <v>0</v>
      </c>
      <c r="M167" s="55">
        <v>901273256</v>
      </c>
      <c r="N167" s="56" t="s">
        <v>492</v>
      </c>
      <c r="O167" s="57">
        <v>429837117</v>
      </c>
      <c r="P167" s="58"/>
      <c r="Q167" s="59"/>
      <c r="R167" s="60">
        <v>1</v>
      </c>
      <c r="S167" s="57">
        <v>200127517</v>
      </c>
      <c r="T167" s="61">
        <f t="shared" si="13"/>
        <v>629964634</v>
      </c>
      <c r="U167" s="84">
        <v>277841483</v>
      </c>
      <c r="V167" s="63">
        <v>43565</v>
      </c>
      <c r="W167" s="63">
        <v>43564</v>
      </c>
      <c r="X167" s="63">
        <v>43913</v>
      </c>
      <c r="Y167" s="47">
        <v>240</v>
      </c>
      <c r="Z167" s="47">
        <v>105</v>
      </c>
      <c r="AA167" s="65"/>
      <c r="AB167" s="55"/>
      <c r="AC167" s="55" t="s">
        <v>71</v>
      </c>
      <c r="AD167" s="55"/>
      <c r="AE167" s="55"/>
      <c r="AF167" s="66">
        <f t="shared" si="12"/>
        <v>0.4410429855971883</v>
      </c>
      <c r="AG167" s="67">
        <f>IF(SUMPRODUCT((A$14:A167=A167)*(B$14:B167=B167)*(C$14:C167=C167))&gt;1,0,1)</f>
        <v>1</v>
      </c>
      <c r="AH167" s="68" t="str">
        <f t="shared" si="14"/>
        <v>Contratos de prestación de servicios</v>
      </c>
      <c r="AI167" s="68" t="str">
        <f t="shared" si="15"/>
        <v>Selección abreviada</v>
      </c>
      <c r="AJ167" s="69" t="str">
        <f>IFERROR(VLOOKUP(F167,[1]Tipo!$C$12:$C$27,1,FALSE),"NO")</f>
        <v xml:space="preserve">Subasta inversa </v>
      </c>
      <c r="AK167" s="68" t="str">
        <f t="shared" si="16"/>
        <v>Funcionamiento</v>
      </c>
      <c r="AL167" s="68" t="str">
        <f t="shared" si="17"/>
        <v>NO</v>
      </c>
    </row>
    <row r="168" spans="1:38" s="70" customFormat="1" ht="27" hidden="1" customHeight="1" x14ac:dyDescent="0.25">
      <c r="A168" s="55">
        <v>170</v>
      </c>
      <c r="B168" s="47">
        <v>2019</v>
      </c>
      <c r="C168" s="48" t="s">
        <v>493</v>
      </c>
      <c r="D168" s="79" t="s">
        <v>480</v>
      </c>
      <c r="E168" s="48" t="s">
        <v>458</v>
      </c>
      <c r="F168" s="87" t="s">
        <v>472</v>
      </c>
      <c r="G168" s="50" t="s">
        <v>494</v>
      </c>
      <c r="H168" s="51" t="s">
        <v>428</v>
      </c>
      <c r="I168" s="52" t="s">
        <v>429</v>
      </c>
      <c r="J168" s="53" t="str">
        <f>IF(ISERROR(VLOOKUP(I168,[1]Eje_Pilar!$C$2:$E$47,2,FALSE))," ",VLOOKUP(I168,[1]Eje_Pilar!$C$2:$E$47,2,FALSE))</f>
        <v xml:space="preserve"> </v>
      </c>
      <c r="K168" s="53" t="str">
        <f>IF(ISERROR(VLOOKUP(I168,[1]Eje_Pilar!$C$2:$E$47,3,FALSE))," ",VLOOKUP(I168,[1]Eje_Pilar!$C$2:$E$47,3,FALSE))</f>
        <v xml:space="preserve"> </v>
      </c>
      <c r="L168" s="54">
        <v>0</v>
      </c>
      <c r="M168" s="55">
        <v>900157340</v>
      </c>
      <c r="N168" s="88" t="s">
        <v>495</v>
      </c>
      <c r="O168" s="57">
        <v>959096</v>
      </c>
      <c r="P168" s="58"/>
      <c r="Q168" s="59"/>
      <c r="R168" s="60"/>
      <c r="S168" s="57"/>
      <c r="T168" s="61">
        <f t="shared" si="13"/>
        <v>959096</v>
      </c>
      <c r="U168" s="62"/>
      <c r="V168" s="63">
        <v>43567</v>
      </c>
      <c r="W168" s="63">
        <v>43571</v>
      </c>
      <c r="X168" s="63">
        <v>43661</v>
      </c>
      <c r="Y168" s="47">
        <v>90</v>
      </c>
      <c r="Z168" s="47"/>
      <c r="AA168" s="65"/>
      <c r="AB168" s="55"/>
      <c r="AC168" s="55"/>
      <c r="AD168" s="55"/>
      <c r="AE168" s="55" t="s">
        <v>71</v>
      </c>
      <c r="AF168" s="66">
        <f t="shared" si="12"/>
        <v>0</v>
      </c>
      <c r="AG168" s="67">
        <f>IF(SUMPRODUCT((A$14:A168=A168)*(B$14:B168=B168)*(C$14:C168=C168))&gt;1,0,1)</f>
        <v>1</v>
      </c>
      <c r="AH168" s="68" t="str">
        <f t="shared" si="14"/>
        <v>Suministro</v>
      </c>
      <c r="AI168" s="68" t="str">
        <f t="shared" si="15"/>
        <v>Selección abreviada</v>
      </c>
      <c r="AJ168" s="69" t="str">
        <f>IFERROR(VLOOKUP(F168,[1]Tipo!$C$12:$C$27,1,FALSE),"NO")</f>
        <v xml:space="preserve">Acuerdo marco de precios </v>
      </c>
      <c r="AK168" s="68" t="str">
        <f t="shared" si="16"/>
        <v>Funcionamiento</v>
      </c>
      <c r="AL168" s="68" t="str">
        <f t="shared" si="17"/>
        <v>NO</v>
      </c>
    </row>
    <row r="169" spans="1:38" s="70" customFormat="1" ht="27" hidden="1" customHeight="1" x14ac:dyDescent="0.25">
      <c r="A169" s="55">
        <v>171</v>
      </c>
      <c r="B169" s="47">
        <v>2019</v>
      </c>
      <c r="C169" s="48" t="s">
        <v>496</v>
      </c>
      <c r="D169" s="79" t="s">
        <v>480</v>
      </c>
      <c r="E169" s="48" t="s">
        <v>458</v>
      </c>
      <c r="F169" s="49" t="s">
        <v>472</v>
      </c>
      <c r="G169" s="50" t="s">
        <v>494</v>
      </c>
      <c r="H169" s="51" t="s">
        <v>428</v>
      </c>
      <c r="I169" s="52" t="s">
        <v>429</v>
      </c>
      <c r="J169" s="53" t="str">
        <f>IF(ISERROR(VLOOKUP(I169,[1]Eje_Pilar!$C$2:$E$47,2,FALSE))," ",VLOOKUP(I169,[1]Eje_Pilar!$C$2:$E$47,2,FALSE))</f>
        <v xml:space="preserve"> </v>
      </c>
      <c r="K169" s="53" t="str">
        <f>IF(ISERROR(VLOOKUP(I169,[1]Eje_Pilar!$C$2:$E$47,3,FALSE))," ",VLOOKUP(I169,[1]Eje_Pilar!$C$2:$E$47,3,FALSE))</f>
        <v xml:space="preserve"> </v>
      </c>
      <c r="L169" s="54">
        <v>0</v>
      </c>
      <c r="M169" s="55">
        <v>830001338</v>
      </c>
      <c r="N169" s="56" t="s">
        <v>497</v>
      </c>
      <c r="O169" s="57">
        <v>14139769</v>
      </c>
      <c r="P169" s="58"/>
      <c r="Q169" s="59"/>
      <c r="R169" s="60"/>
      <c r="S169" s="57"/>
      <c r="T169" s="61">
        <f t="shared" si="13"/>
        <v>14139769</v>
      </c>
      <c r="U169" s="62"/>
      <c r="V169" s="63">
        <v>43567</v>
      </c>
      <c r="W169" s="63">
        <v>43571</v>
      </c>
      <c r="X169" s="63">
        <v>43661</v>
      </c>
      <c r="Y169" s="47">
        <v>90</v>
      </c>
      <c r="Z169" s="47"/>
      <c r="AA169" s="65"/>
      <c r="AB169" s="55"/>
      <c r="AC169" s="55"/>
      <c r="AD169" s="55"/>
      <c r="AE169" s="55" t="s">
        <v>71</v>
      </c>
      <c r="AF169" s="66">
        <f t="shared" si="12"/>
        <v>0</v>
      </c>
      <c r="AG169" s="67">
        <f>IF(SUMPRODUCT((A$14:A169=A169)*(B$14:B169=B169)*(C$14:C169=C169))&gt;1,0,1)</f>
        <v>1</v>
      </c>
      <c r="AH169" s="68" t="str">
        <f t="shared" si="14"/>
        <v>Suministro</v>
      </c>
      <c r="AI169" s="68" t="str">
        <f t="shared" si="15"/>
        <v>Selección abreviada</v>
      </c>
      <c r="AJ169" s="69" t="str">
        <f>IFERROR(VLOOKUP(F169,[1]Tipo!$C$12:$C$27,1,FALSE),"NO")</f>
        <v xml:space="preserve">Acuerdo marco de precios </v>
      </c>
      <c r="AK169" s="68" t="str">
        <f t="shared" si="16"/>
        <v>Funcionamiento</v>
      </c>
      <c r="AL169" s="68" t="str">
        <f t="shared" si="17"/>
        <v>NO</v>
      </c>
    </row>
    <row r="170" spans="1:38" s="70" customFormat="1" ht="27" customHeight="1" x14ac:dyDescent="0.25">
      <c r="A170" s="55">
        <v>172</v>
      </c>
      <c r="B170" s="47">
        <v>2019</v>
      </c>
      <c r="C170" s="48" t="s">
        <v>498</v>
      </c>
      <c r="D170" s="79" t="s">
        <v>65</v>
      </c>
      <c r="E170" s="48" t="s">
        <v>66</v>
      </c>
      <c r="F170" s="49" t="s">
        <v>67</v>
      </c>
      <c r="G170" s="50" t="s">
        <v>345</v>
      </c>
      <c r="H170" s="51" t="s">
        <v>69</v>
      </c>
      <c r="I170" s="52">
        <v>45</v>
      </c>
      <c r="J170" s="53" t="str">
        <f>IF(ISERROR(VLOOKUP(I170,[1]Eje_Pilar!$C$2:$E$47,2,FALSE))," ",VLOOKUP(I170,[1]Eje_Pilar!$C$2:$E$47,2,FALSE))</f>
        <v>Gobernanza e influencia local, regional e internacional</v>
      </c>
      <c r="K170" s="53" t="str">
        <f>IF(ISERROR(VLOOKUP(I170,[1]Eje_Pilar!$C$2:$E$47,3,FALSE))," ",VLOOKUP(I170,[1]Eje_Pilar!$C$2:$E$47,3,FALSE))</f>
        <v>Eje Transversal 4 Gobierno Legitimo, Fortalecimiento Local y Eficiencia</v>
      </c>
      <c r="L170" s="54">
        <v>1415</v>
      </c>
      <c r="M170" s="55">
        <v>1022959460</v>
      </c>
      <c r="N170" s="56" t="s">
        <v>499</v>
      </c>
      <c r="O170" s="57">
        <v>14688000</v>
      </c>
      <c r="P170" s="58"/>
      <c r="Q170" s="59"/>
      <c r="R170" s="60">
        <v>1</v>
      </c>
      <c r="S170" s="57">
        <v>1836000</v>
      </c>
      <c r="T170" s="61">
        <f t="shared" si="13"/>
        <v>16524000</v>
      </c>
      <c r="U170" s="62">
        <v>13402800</v>
      </c>
      <c r="V170" s="63">
        <v>43577</v>
      </c>
      <c r="W170" s="63">
        <v>43576</v>
      </c>
      <c r="X170" s="71">
        <v>43851</v>
      </c>
      <c r="Y170" s="47">
        <v>240</v>
      </c>
      <c r="Z170" s="47">
        <v>35</v>
      </c>
      <c r="AA170" s="65"/>
      <c r="AB170" s="55"/>
      <c r="AC170" s="55" t="s">
        <v>71</v>
      </c>
      <c r="AD170" s="55"/>
      <c r="AE170" s="55"/>
      <c r="AF170" s="66">
        <f t="shared" si="12"/>
        <v>0.81111111111111112</v>
      </c>
      <c r="AG170" s="67">
        <f>IF(SUMPRODUCT((A$14:A170=A170)*(B$14:B170=B170)*(C$14:C170=C170))&gt;1,0,1)</f>
        <v>1</v>
      </c>
      <c r="AH170" s="68" t="str">
        <f t="shared" si="14"/>
        <v>Contratos de prestación de servicios profesionales y de apoyo a la gestión</v>
      </c>
      <c r="AI170" s="68" t="str">
        <f t="shared" si="15"/>
        <v>Contratación directa</v>
      </c>
      <c r="AJ170" s="69" t="str">
        <f>IFERROR(VLOOKUP(F170,[1]Tipo!$C$12:$C$27,1,FALSE),"NO")</f>
        <v>Prestación de servicios profesionales y de apoyo a la gestión, o para la ejecución de trabajos artísticos que sólo puedan encomendarse a determinadas personas naturales;</v>
      </c>
      <c r="AK170" s="68" t="str">
        <f t="shared" si="16"/>
        <v>Inversión</v>
      </c>
      <c r="AL170" s="68">
        <f t="shared" si="17"/>
        <v>45</v>
      </c>
    </row>
    <row r="171" spans="1:38" s="70" customFormat="1" ht="27" customHeight="1" x14ac:dyDescent="0.25">
      <c r="A171" s="55">
        <v>173</v>
      </c>
      <c r="B171" s="47">
        <v>2019</v>
      </c>
      <c r="C171" s="48" t="s">
        <v>500</v>
      </c>
      <c r="D171" s="79" t="s">
        <v>65</v>
      </c>
      <c r="E171" s="48" t="s">
        <v>66</v>
      </c>
      <c r="F171" s="49" t="s">
        <v>67</v>
      </c>
      <c r="G171" s="50" t="s">
        <v>501</v>
      </c>
      <c r="H171" s="51" t="s">
        <v>69</v>
      </c>
      <c r="I171" s="52">
        <v>45</v>
      </c>
      <c r="J171" s="53" t="str">
        <f>IF(ISERROR(VLOOKUP(I171,[1]Eje_Pilar!$C$2:$E$47,2,FALSE))," ",VLOOKUP(I171,[1]Eje_Pilar!$C$2:$E$47,2,FALSE))</f>
        <v>Gobernanza e influencia local, regional e internacional</v>
      </c>
      <c r="K171" s="53" t="str">
        <f>IF(ISERROR(VLOOKUP(I171,[1]Eje_Pilar!$C$2:$E$47,3,FALSE))," ",VLOOKUP(I171,[1]Eje_Pilar!$C$2:$E$47,3,FALSE))</f>
        <v>Eje Transversal 4 Gobierno Legitimo, Fortalecimiento Local y Eficiencia</v>
      </c>
      <c r="L171" s="54">
        <v>1415</v>
      </c>
      <c r="M171" s="55">
        <v>52444065</v>
      </c>
      <c r="N171" s="56" t="s">
        <v>502</v>
      </c>
      <c r="O171" s="57">
        <v>36440000</v>
      </c>
      <c r="P171" s="58"/>
      <c r="Q171" s="59"/>
      <c r="R171" s="60">
        <v>1</v>
      </c>
      <c r="S171" s="57">
        <v>1366500</v>
      </c>
      <c r="T171" s="61">
        <f t="shared" si="13"/>
        <v>37806500</v>
      </c>
      <c r="U171" s="62">
        <v>33251500</v>
      </c>
      <c r="V171" s="63">
        <v>43577</v>
      </c>
      <c r="W171" s="63">
        <v>43577</v>
      </c>
      <c r="X171" s="63">
        <v>43830</v>
      </c>
      <c r="Y171" s="47">
        <v>240</v>
      </c>
      <c r="Z171" s="47">
        <v>9</v>
      </c>
      <c r="AA171" s="65"/>
      <c r="AB171" s="55"/>
      <c r="AC171" s="55"/>
      <c r="AD171" s="55"/>
      <c r="AE171" s="55" t="s">
        <v>71</v>
      </c>
      <c r="AF171" s="66">
        <f t="shared" si="12"/>
        <v>0.87951807228915657</v>
      </c>
      <c r="AG171" s="67">
        <f>IF(SUMPRODUCT((A$14:A171=A171)*(B$14:B171=B171)*(C$14:C171=C171))&gt;1,0,1)</f>
        <v>1</v>
      </c>
      <c r="AH171" s="68" t="str">
        <f t="shared" si="14"/>
        <v>Contratos de prestación de servicios profesionales y de apoyo a la gestión</v>
      </c>
      <c r="AI171" s="68" t="str">
        <f t="shared" si="15"/>
        <v>Contratación directa</v>
      </c>
      <c r="AJ171" s="69" t="str">
        <f>IFERROR(VLOOKUP(F171,[1]Tipo!$C$12:$C$27,1,FALSE),"NO")</f>
        <v>Prestación de servicios profesionales y de apoyo a la gestión, o para la ejecución de trabajos artísticos que sólo puedan encomendarse a determinadas personas naturales;</v>
      </c>
      <c r="AK171" s="68" t="str">
        <f t="shared" si="16"/>
        <v>Inversión</v>
      </c>
      <c r="AL171" s="68">
        <f t="shared" si="17"/>
        <v>45</v>
      </c>
    </row>
    <row r="172" spans="1:38" s="70" customFormat="1" ht="27" customHeight="1" x14ac:dyDescent="0.25">
      <c r="A172" s="55">
        <v>174</v>
      </c>
      <c r="B172" s="47">
        <v>2019</v>
      </c>
      <c r="C172" s="48" t="s">
        <v>503</v>
      </c>
      <c r="D172" s="79" t="s">
        <v>65</v>
      </c>
      <c r="E172" s="48" t="s">
        <v>66</v>
      </c>
      <c r="F172" s="49" t="s">
        <v>67</v>
      </c>
      <c r="G172" s="50" t="s">
        <v>501</v>
      </c>
      <c r="H172" s="51" t="s">
        <v>69</v>
      </c>
      <c r="I172" s="52">
        <v>45</v>
      </c>
      <c r="J172" s="53" t="str">
        <f>IF(ISERROR(VLOOKUP(I172,[1]Eje_Pilar!$C$2:$E$47,2,FALSE))," ",VLOOKUP(I172,[1]Eje_Pilar!$C$2:$E$47,2,FALSE))</f>
        <v>Gobernanza e influencia local, regional e internacional</v>
      </c>
      <c r="K172" s="53" t="str">
        <f>IF(ISERROR(VLOOKUP(I172,[1]Eje_Pilar!$C$2:$E$47,3,FALSE))," ",VLOOKUP(I172,[1]Eje_Pilar!$C$2:$E$47,3,FALSE))</f>
        <v>Eje Transversal 4 Gobierno Legitimo, Fortalecimiento Local y Eficiencia</v>
      </c>
      <c r="L172" s="54">
        <v>1415</v>
      </c>
      <c r="M172" s="55">
        <v>1012366894</v>
      </c>
      <c r="N172" s="56" t="s">
        <v>504</v>
      </c>
      <c r="O172" s="57">
        <v>14320800</v>
      </c>
      <c r="P172" s="58"/>
      <c r="Q172" s="59"/>
      <c r="R172" s="60"/>
      <c r="S172" s="57"/>
      <c r="T172" s="61">
        <f t="shared" si="13"/>
        <v>14320800</v>
      </c>
      <c r="U172" s="62">
        <v>12056400</v>
      </c>
      <c r="V172" s="63">
        <v>43588</v>
      </c>
      <c r="W172" s="63">
        <v>43830</v>
      </c>
      <c r="X172" s="63">
        <v>43830</v>
      </c>
      <c r="Y172" s="47">
        <v>234</v>
      </c>
      <c r="Z172" s="47"/>
      <c r="AA172" s="65"/>
      <c r="AB172" s="55"/>
      <c r="AC172" s="55"/>
      <c r="AD172" s="55"/>
      <c r="AE172" s="55" t="s">
        <v>71</v>
      </c>
      <c r="AF172" s="66">
        <f t="shared" si="12"/>
        <v>0.84188034188034189</v>
      </c>
      <c r="AG172" s="67">
        <f>IF(SUMPRODUCT((A$14:A172=A172)*(B$14:B172=B172)*(C$14:C172=C172))&gt;1,0,1)</f>
        <v>1</v>
      </c>
      <c r="AH172" s="68" t="str">
        <f t="shared" si="14"/>
        <v>Contratos de prestación de servicios profesionales y de apoyo a la gestión</v>
      </c>
      <c r="AI172" s="68" t="str">
        <f t="shared" si="15"/>
        <v>Contratación directa</v>
      </c>
      <c r="AJ172" s="69" t="str">
        <f>IFERROR(VLOOKUP(F172,[1]Tipo!$C$12:$C$27,1,FALSE),"NO")</f>
        <v>Prestación de servicios profesionales y de apoyo a la gestión, o para la ejecución de trabajos artísticos que sólo puedan encomendarse a determinadas personas naturales;</v>
      </c>
      <c r="AK172" s="68" t="str">
        <f t="shared" si="16"/>
        <v>Inversión</v>
      </c>
      <c r="AL172" s="68">
        <f t="shared" si="17"/>
        <v>45</v>
      </c>
    </row>
    <row r="173" spans="1:38" s="70" customFormat="1" ht="27" customHeight="1" x14ac:dyDescent="0.25">
      <c r="A173" s="55">
        <v>175</v>
      </c>
      <c r="B173" s="47">
        <v>2019</v>
      </c>
      <c r="C173" s="48" t="s">
        <v>505</v>
      </c>
      <c r="D173" s="79" t="s">
        <v>65</v>
      </c>
      <c r="E173" s="48" t="s">
        <v>66</v>
      </c>
      <c r="F173" s="49" t="s">
        <v>67</v>
      </c>
      <c r="G173" s="50" t="s">
        <v>501</v>
      </c>
      <c r="H173" s="51" t="s">
        <v>69</v>
      </c>
      <c r="I173" s="52">
        <v>45</v>
      </c>
      <c r="J173" s="53" t="str">
        <f>IF(ISERROR(VLOOKUP(I173,[1]Eje_Pilar!$C$2:$E$47,2,FALSE))," ",VLOOKUP(I173,[1]Eje_Pilar!$C$2:$E$47,2,FALSE))</f>
        <v>Gobernanza e influencia local, regional e internacional</v>
      </c>
      <c r="K173" s="53" t="str">
        <f>IF(ISERROR(VLOOKUP(I173,[1]Eje_Pilar!$C$2:$E$47,3,FALSE))," ",VLOOKUP(I173,[1]Eje_Pilar!$C$2:$E$47,3,FALSE))</f>
        <v>Eje Transversal 4 Gobierno Legitimo, Fortalecimiento Local y Eficiencia</v>
      </c>
      <c r="L173" s="54">
        <v>1415</v>
      </c>
      <c r="M173" s="55">
        <v>52204250</v>
      </c>
      <c r="N173" s="56" t="s">
        <v>506</v>
      </c>
      <c r="O173" s="57">
        <v>13953600</v>
      </c>
      <c r="P173" s="58"/>
      <c r="Q173" s="59"/>
      <c r="R173" s="60"/>
      <c r="S173" s="57"/>
      <c r="T173" s="61">
        <f t="shared" si="13"/>
        <v>13953600</v>
      </c>
      <c r="U173" s="62">
        <v>11811600</v>
      </c>
      <c r="V173" s="63">
        <v>43594</v>
      </c>
      <c r="W173" s="63">
        <v>43830</v>
      </c>
      <c r="X173" s="63">
        <v>43830</v>
      </c>
      <c r="Y173" s="47">
        <v>228</v>
      </c>
      <c r="Z173" s="47"/>
      <c r="AA173" s="65"/>
      <c r="AB173" s="55"/>
      <c r="AC173" s="55"/>
      <c r="AD173" s="55"/>
      <c r="AE173" s="55" t="s">
        <v>71</v>
      </c>
      <c r="AF173" s="66">
        <f t="shared" si="12"/>
        <v>0.84649122807017541</v>
      </c>
      <c r="AG173" s="67">
        <f>IF(SUMPRODUCT((A$14:A173=A173)*(B$14:B173=B173)*(C$14:C173=C173))&gt;1,0,1)</f>
        <v>1</v>
      </c>
      <c r="AH173" s="68" t="str">
        <f t="shared" si="14"/>
        <v>Contratos de prestación de servicios profesionales y de apoyo a la gestión</v>
      </c>
      <c r="AI173" s="68" t="str">
        <f t="shared" si="15"/>
        <v>Contratación directa</v>
      </c>
      <c r="AJ173" s="69" t="str">
        <f>IFERROR(VLOOKUP(F173,[1]Tipo!$C$12:$C$27,1,FALSE),"NO")</f>
        <v>Prestación de servicios profesionales y de apoyo a la gestión, o para la ejecución de trabajos artísticos que sólo puedan encomendarse a determinadas personas naturales;</v>
      </c>
      <c r="AK173" s="68" t="str">
        <f t="shared" si="16"/>
        <v>Inversión</v>
      </c>
      <c r="AL173" s="68">
        <f t="shared" si="17"/>
        <v>45</v>
      </c>
    </row>
    <row r="174" spans="1:38" s="70" customFormat="1" ht="27" customHeight="1" x14ac:dyDescent="0.25">
      <c r="A174" s="55">
        <v>176</v>
      </c>
      <c r="B174" s="47">
        <v>2019</v>
      </c>
      <c r="C174" s="48" t="s">
        <v>507</v>
      </c>
      <c r="D174" s="79" t="s">
        <v>65</v>
      </c>
      <c r="E174" s="48" t="s">
        <v>66</v>
      </c>
      <c r="F174" s="49" t="s">
        <v>67</v>
      </c>
      <c r="G174" s="50" t="s">
        <v>508</v>
      </c>
      <c r="H174" s="51" t="s">
        <v>69</v>
      </c>
      <c r="I174" s="52">
        <v>45</v>
      </c>
      <c r="J174" s="53" t="str">
        <f>IF(ISERROR(VLOOKUP(I174,[1]Eje_Pilar!$C$2:$E$47,2,FALSE))," ",VLOOKUP(I174,[1]Eje_Pilar!$C$2:$E$47,2,FALSE))</f>
        <v>Gobernanza e influencia local, regional e internacional</v>
      </c>
      <c r="K174" s="53" t="str">
        <f>IF(ISERROR(VLOOKUP(I174,[1]Eje_Pilar!$C$2:$E$47,3,FALSE))," ",VLOOKUP(I174,[1]Eje_Pilar!$C$2:$E$47,3,FALSE))</f>
        <v>Eje Transversal 4 Gobierno Legitimo, Fortalecimiento Local y Eficiencia</v>
      </c>
      <c r="L174" s="54">
        <v>1415</v>
      </c>
      <c r="M174" s="55">
        <v>1053780269</v>
      </c>
      <c r="N174" s="56" t="s">
        <v>509</v>
      </c>
      <c r="O174" s="57">
        <v>32492333</v>
      </c>
      <c r="P174" s="58">
        <v>1</v>
      </c>
      <c r="Q174" s="59">
        <v>-151833</v>
      </c>
      <c r="R174" s="60"/>
      <c r="S174" s="57"/>
      <c r="T174" s="61">
        <f t="shared" si="13"/>
        <v>32340500</v>
      </c>
      <c r="U174" s="62">
        <v>27785500</v>
      </c>
      <c r="V174" s="63">
        <v>43612</v>
      </c>
      <c r="W174" s="71">
        <v>43613</v>
      </c>
      <c r="X174" s="71">
        <v>43830</v>
      </c>
      <c r="Y174" s="47">
        <v>214</v>
      </c>
      <c r="Z174" s="47"/>
      <c r="AA174" s="65"/>
      <c r="AB174" s="55"/>
      <c r="AC174" s="55"/>
      <c r="AD174" s="55"/>
      <c r="AE174" s="55" t="s">
        <v>71</v>
      </c>
      <c r="AF174" s="66">
        <f t="shared" si="12"/>
        <v>0.85915492957746475</v>
      </c>
      <c r="AG174" s="67">
        <f>IF(SUMPRODUCT((A$14:A174=A174)*(B$14:B174=B174)*(C$14:C174=C174))&gt;1,0,1)</f>
        <v>1</v>
      </c>
      <c r="AH174" s="68" t="str">
        <f t="shared" si="14"/>
        <v>Contratos de prestación de servicios profesionales y de apoyo a la gestión</v>
      </c>
      <c r="AI174" s="68" t="str">
        <f t="shared" si="15"/>
        <v>Contratación directa</v>
      </c>
      <c r="AJ174" s="69" t="str">
        <f>IFERROR(VLOOKUP(F174,[1]Tipo!$C$12:$C$27,1,FALSE),"NO")</f>
        <v>Prestación de servicios profesionales y de apoyo a la gestión, o para la ejecución de trabajos artísticos que sólo puedan encomendarse a determinadas personas naturales;</v>
      </c>
      <c r="AK174" s="68" t="str">
        <f t="shared" si="16"/>
        <v>Inversión</v>
      </c>
      <c r="AL174" s="68">
        <f t="shared" si="17"/>
        <v>45</v>
      </c>
    </row>
    <row r="175" spans="1:38" s="70" customFormat="1" ht="27" customHeight="1" x14ac:dyDescent="0.25">
      <c r="A175" s="55">
        <v>177</v>
      </c>
      <c r="B175" s="47">
        <v>2019</v>
      </c>
      <c r="C175" s="48" t="s">
        <v>510</v>
      </c>
      <c r="D175" s="79" t="s">
        <v>65</v>
      </c>
      <c r="E175" s="48" t="s">
        <v>66</v>
      </c>
      <c r="F175" s="49" t="s">
        <v>67</v>
      </c>
      <c r="G175" s="50" t="s">
        <v>501</v>
      </c>
      <c r="H175" s="51" t="s">
        <v>69</v>
      </c>
      <c r="I175" s="52">
        <v>45</v>
      </c>
      <c r="J175" s="53" t="str">
        <f>IF(ISERROR(VLOOKUP(I175,[1]Eje_Pilar!$C$2:$E$47,2,FALSE))," ",VLOOKUP(I175,[1]Eje_Pilar!$C$2:$E$47,2,FALSE))</f>
        <v>Gobernanza e influencia local, regional e internacional</v>
      </c>
      <c r="K175" s="53" t="str">
        <f>IF(ISERROR(VLOOKUP(I175,[1]Eje_Pilar!$C$2:$E$47,3,FALSE))," ",VLOOKUP(I175,[1]Eje_Pilar!$C$2:$E$47,3,FALSE))</f>
        <v>Eje Transversal 4 Gobierno Legitimo, Fortalecimiento Local y Eficiencia</v>
      </c>
      <c r="L175" s="54">
        <v>1415</v>
      </c>
      <c r="M175" s="55">
        <v>1033734093</v>
      </c>
      <c r="N175" s="56" t="s">
        <v>511</v>
      </c>
      <c r="O175" s="57">
        <v>11016000</v>
      </c>
      <c r="P175" s="58"/>
      <c r="Q175" s="59"/>
      <c r="R175" s="60">
        <v>1</v>
      </c>
      <c r="S175" s="57">
        <v>2876400</v>
      </c>
      <c r="T175" s="61">
        <f t="shared" si="13"/>
        <v>13892400</v>
      </c>
      <c r="U175" s="62">
        <v>10771200</v>
      </c>
      <c r="V175" s="63">
        <v>43621</v>
      </c>
      <c r="W175" s="63">
        <v>43621</v>
      </c>
      <c r="X175" s="63">
        <v>43830</v>
      </c>
      <c r="Y175" s="47">
        <v>180</v>
      </c>
      <c r="Z175" s="47">
        <v>26</v>
      </c>
      <c r="AA175" s="65"/>
      <c r="AB175" s="55"/>
      <c r="AC175" s="55"/>
      <c r="AD175" s="55"/>
      <c r="AE175" s="55" t="s">
        <v>71</v>
      </c>
      <c r="AF175" s="66">
        <f t="shared" si="12"/>
        <v>0.77533039647577096</v>
      </c>
      <c r="AG175" s="67">
        <f>IF(SUMPRODUCT((A$14:A175=A175)*(B$14:B175=B175)*(C$14:C175=C175))&gt;1,0,1)</f>
        <v>1</v>
      </c>
      <c r="AH175" s="68" t="str">
        <f t="shared" si="14"/>
        <v>Contratos de prestación de servicios profesionales y de apoyo a la gestión</v>
      </c>
      <c r="AI175" s="68" t="str">
        <f t="shared" si="15"/>
        <v>Contratación directa</v>
      </c>
      <c r="AJ175" s="69" t="str">
        <f>IFERROR(VLOOKUP(F175,[1]Tipo!$C$12:$C$27,1,FALSE),"NO")</f>
        <v>Prestación de servicios profesionales y de apoyo a la gestión, o para la ejecución de trabajos artísticos que sólo puedan encomendarse a determinadas personas naturales;</v>
      </c>
      <c r="AK175" s="68" t="str">
        <f t="shared" si="16"/>
        <v>Inversión</v>
      </c>
      <c r="AL175" s="68">
        <f t="shared" si="17"/>
        <v>45</v>
      </c>
    </row>
    <row r="176" spans="1:38" s="70" customFormat="1" ht="27" customHeight="1" x14ac:dyDescent="0.25">
      <c r="A176" s="55">
        <v>178</v>
      </c>
      <c r="B176" s="47">
        <v>2019</v>
      </c>
      <c r="C176" s="48" t="s">
        <v>512</v>
      </c>
      <c r="D176" s="79" t="s">
        <v>65</v>
      </c>
      <c r="E176" s="48" t="s">
        <v>66</v>
      </c>
      <c r="F176" s="49" t="s">
        <v>67</v>
      </c>
      <c r="G176" s="50" t="s">
        <v>513</v>
      </c>
      <c r="H176" s="51" t="s">
        <v>69</v>
      </c>
      <c r="I176" s="52">
        <v>45</v>
      </c>
      <c r="J176" s="53" t="str">
        <f>IF(ISERROR(VLOOKUP(I176,[1]Eje_Pilar!$C$2:$E$47,2,FALSE))," ",VLOOKUP(I176,[1]Eje_Pilar!$C$2:$E$47,2,FALSE))</f>
        <v>Gobernanza e influencia local, regional e internacional</v>
      </c>
      <c r="K176" s="53" t="str">
        <f>IF(ISERROR(VLOOKUP(I176,[1]Eje_Pilar!$C$2:$E$47,3,FALSE))," ",VLOOKUP(I176,[1]Eje_Pilar!$C$2:$E$47,3,FALSE))</f>
        <v>Eje Transversal 4 Gobierno Legitimo, Fortalecimiento Local y Eficiencia</v>
      </c>
      <c r="L176" s="54">
        <v>1415</v>
      </c>
      <c r="M176" s="55">
        <v>1083882274</v>
      </c>
      <c r="N176" s="56" t="s">
        <v>514</v>
      </c>
      <c r="O176" s="57">
        <v>11163322</v>
      </c>
      <c r="P176" s="58"/>
      <c r="Q176" s="59"/>
      <c r="R176" s="60"/>
      <c r="S176" s="57"/>
      <c r="T176" s="61">
        <f t="shared" si="13"/>
        <v>11163322</v>
      </c>
      <c r="U176" s="62">
        <v>9463333</v>
      </c>
      <c r="V176" s="63">
        <v>43628</v>
      </c>
      <c r="W176" s="63">
        <v>43599</v>
      </c>
      <c r="X176" s="63">
        <v>43830</v>
      </c>
      <c r="Y176" s="47">
        <v>197</v>
      </c>
      <c r="Z176" s="47"/>
      <c r="AA176" s="65"/>
      <c r="AB176" s="55"/>
      <c r="AC176" s="55"/>
      <c r="AD176" s="55"/>
      <c r="AE176" s="55" t="s">
        <v>71</v>
      </c>
      <c r="AF176" s="66">
        <f t="shared" si="12"/>
        <v>0.84771656680690566</v>
      </c>
      <c r="AG176" s="67">
        <f>IF(SUMPRODUCT((A$14:A176=A176)*(B$14:B176=B176)*(C$14:C176=C176))&gt;1,0,1)</f>
        <v>1</v>
      </c>
      <c r="AH176" s="68" t="str">
        <f t="shared" si="14"/>
        <v>Contratos de prestación de servicios profesionales y de apoyo a la gestión</v>
      </c>
      <c r="AI176" s="68" t="str">
        <f t="shared" si="15"/>
        <v>Contratación directa</v>
      </c>
      <c r="AJ176" s="69" t="str">
        <f>IFERROR(VLOOKUP(F176,[1]Tipo!$C$12:$C$27,1,FALSE),"NO")</f>
        <v>Prestación de servicios profesionales y de apoyo a la gestión, o para la ejecución de trabajos artísticos que sólo puedan encomendarse a determinadas personas naturales;</v>
      </c>
      <c r="AK176" s="68" t="str">
        <f t="shared" si="16"/>
        <v>Inversión</v>
      </c>
      <c r="AL176" s="68">
        <f t="shared" si="17"/>
        <v>45</v>
      </c>
    </row>
    <row r="177" spans="1:69" ht="27" customHeight="1" x14ac:dyDescent="0.25">
      <c r="A177" s="55">
        <v>179</v>
      </c>
      <c r="B177" s="47">
        <v>2019</v>
      </c>
      <c r="C177" s="48" t="s">
        <v>515</v>
      </c>
      <c r="D177" s="79" t="s">
        <v>65</v>
      </c>
      <c r="E177" s="48" t="s">
        <v>66</v>
      </c>
      <c r="F177" s="49" t="s">
        <v>67</v>
      </c>
      <c r="G177" s="50" t="s">
        <v>513</v>
      </c>
      <c r="H177" s="51" t="s">
        <v>69</v>
      </c>
      <c r="I177" s="52">
        <v>45</v>
      </c>
      <c r="J177" s="53" t="str">
        <f>IF(ISERROR(VLOOKUP(I177,[1]Eje_Pilar!$C$2:$E$47,2,FALSE))," ",VLOOKUP(I177,[1]Eje_Pilar!$C$2:$E$47,2,FALSE))</f>
        <v>Gobernanza e influencia local, regional e internacional</v>
      </c>
      <c r="K177" s="53" t="str">
        <f>IF(ISERROR(VLOOKUP(I177,[1]Eje_Pilar!$C$2:$E$47,3,FALSE))," ",VLOOKUP(I177,[1]Eje_Pilar!$C$2:$E$47,3,FALSE))</f>
        <v>Eje Transversal 4 Gobierno Legitimo, Fortalecimiento Local y Eficiencia</v>
      </c>
      <c r="L177" s="54">
        <v>1415</v>
      </c>
      <c r="M177" s="55">
        <v>1022931957</v>
      </c>
      <c r="N177" s="56" t="s">
        <v>516</v>
      </c>
      <c r="O177" s="57">
        <v>10936666</v>
      </c>
      <c r="P177" s="58"/>
      <c r="Q177" s="59"/>
      <c r="R177" s="60"/>
      <c r="S177" s="57"/>
      <c r="T177" s="61">
        <f t="shared" si="13"/>
        <v>10936666</v>
      </c>
      <c r="U177" s="62">
        <v>9236667</v>
      </c>
      <c r="V177" s="63">
        <v>43633</v>
      </c>
      <c r="W177" s="63">
        <v>43634</v>
      </c>
      <c r="X177" s="63">
        <v>43830</v>
      </c>
      <c r="Y177" s="47">
        <v>193</v>
      </c>
      <c r="Z177" s="47"/>
      <c r="AA177" s="65"/>
      <c r="AB177" s="55"/>
      <c r="AC177" s="55"/>
      <c r="AD177" s="55"/>
      <c r="AE177" s="55" t="s">
        <v>71</v>
      </c>
      <c r="AF177" s="66">
        <f t="shared" si="12"/>
        <v>0.84455966745258559</v>
      </c>
      <c r="AG177" s="67">
        <f>IF(SUMPRODUCT((A$14:A177=A177)*(B$14:B177=B177)*(C$14:C177=C177))&gt;1,0,1)</f>
        <v>1</v>
      </c>
      <c r="AH177" s="68" t="str">
        <f t="shared" si="14"/>
        <v>Contratos de prestación de servicios profesionales y de apoyo a la gestión</v>
      </c>
      <c r="AI177" s="68" t="str">
        <f t="shared" si="15"/>
        <v>Contratación directa</v>
      </c>
      <c r="AJ177" s="69" t="str">
        <f>IFERROR(VLOOKUP(F177,[1]Tipo!$C$12:$C$27,1,FALSE),"NO")</f>
        <v>Prestación de servicios profesionales y de apoyo a la gestión, o para la ejecución de trabajos artísticos que sólo puedan encomendarse a determinadas personas naturales;</v>
      </c>
      <c r="AK177" s="68" t="str">
        <f t="shared" si="16"/>
        <v>Inversión</v>
      </c>
      <c r="AL177" s="68">
        <f t="shared" si="17"/>
        <v>45</v>
      </c>
      <c r="AM177" s="70"/>
      <c r="AN177" s="70"/>
      <c r="AO177" s="70"/>
      <c r="AP177"/>
      <c r="AQ177"/>
      <c r="AR177"/>
      <c r="AS177"/>
      <c r="AT177"/>
      <c r="AU177"/>
      <c r="AV177"/>
      <c r="AW177"/>
      <c r="AX177"/>
      <c r="AY177"/>
      <c r="AZ177"/>
      <c r="BA177"/>
      <c r="BB177"/>
      <c r="BC177"/>
      <c r="BD177"/>
      <c r="BE177"/>
      <c r="BF177"/>
      <c r="BG177"/>
      <c r="BH177"/>
      <c r="BI177"/>
      <c r="BJ177"/>
      <c r="BK177"/>
      <c r="BL177"/>
      <c r="BM177"/>
      <c r="BN177"/>
      <c r="BO177"/>
      <c r="BP177"/>
      <c r="BQ177"/>
    </row>
    <row r="178" spans="1:69" ht="27" customHeight="1" x14ac:dyDescent="0.25">
      <c r="A178" s="55">
        <v>180</v>
      </c>
      <c r="B178" s="47">
        <v>2019</v>
      </c>
      <c r="C178" s="48" t="s">
        <v>517</v>
      </c>
      <c r="D178" s="79" t="s">
        <v>65</v>
      </c>
      <c r="E178" s="48" t="s">
        <v>66</v>
      </c>
      <c r="F178" s="49" t="s">
        <v>67</v>
      </c>
      <c r="G178" s="50" t="s">
        <v>513</v>
      </c>
      <c r="H178" s="51" t="s">
        <v>69</v>
      </c>
      <c r="I178" s="52">
        <v>45</v>
      </c>
      <c r="J178" s="53" t="str">
        <f>IF(ISERROR(VLOOKUP(I178,[1]Eje_Pilar!$C$2:$E$47,2,FALSE))," ",VLOOKUP(I178,[1]Eje_Pilar!$C$2:$E$47,2,FALSE))</f>
        <v>Gobernanza e influencia local, regional e internacional</v>
      </c>
      <c r="K178" s="53" t="str">
        <f>IF(ISERROR(VLOOKUP(I178,[1]Eje_Pilar!$C$2:$E$47,3,FALSE))," ",VLOOKUP(I178,[1]Eje_Pilar!$C$2:$E$47,3,FALSE))</f>
        <v>Eje Transversal 4 Gobierno Legitimo, Fortalecimiento Local y Eficiencia</v>
      </c>
      <c r="L178" s="54">
        <v>1415</v>
      </c>
      <c r="M178" s="55">
        <v>52529571</v>
      </c>
      <c r="N178" s="56" t="s">
        <v>518</v>
      </c>
      <c r="O178" s="57">
        <v>10936666</v>
      </c>
      <c r="P178" s="58"/>
      <c r="Q178" s="59"/>
      <c r="R178" s="60"/>
      <c r="S178" s="57"/>
      <c r="T178" s="61">
        <f t="shared" si="13"/>
        <v>10936666</v>
      </c>
      <c r="U178" s="62">
        <v>9236667</v>
      </c>
      <c r="V178" s="63">
        <v>43633</v>
      </c>
      <c r="W178" s="63">
        <v>43634</v>
      </c>
      <c r="X178" s="63">
        <v>43830</v>
      </c>
      <c r="Y178" s="47">
        <v>193</v>
      </c>
      <c r="Z178" s="47"/>
      <c r="AA178" s="65"/>
      <c r="AB178" s="55"/>
      <c r="AC178" s="55"/>
      <c r="AD178" s="55"/>
      <c r="AE178" s="55" t="s">
        <v>71</v>
      </c>
      <c r="AF178" s="66">
        <f t="shared" si="12"/>
        <v>0.84455966745258559</v>
      </c>
      <c r="AG178" s="67">
        <f>IF(SUMPRODUCT((A$14:A178=A178)*(B$14:B178=B178)*(C$14:C178=C178))&gt;1,0,1)</f>
        <v>1</v>
      </c>
      <c r="AH178" s="68" t="str">
        <f t="shared" si="14"/>
        <v>Contratos de prestación de servicios profesionales y de apoyo a la gestión</v>
      </c>
      <c r="AI178" s="68" t="str">
        <f t="shared" si="15"/>
        <v>Contratación directa</v>
      </c>
      <c r="AJ178" s="69" t="str">
        <f>IFERROR(VLOOKUP(F178,[1]Tipo!$C$12:$C$27,1,FALSE),"NO")</f>
        <v>Prestación de servicios profesionales y de apoyo a la gestión, o para la ejecución de trabajos artísticos que sólo puedan encomendarse a determinadas personas naturales;</v>
      </c>
      <c r="AK178" s="68" t="str">
        <f t="shared" si="16"/>
        <v>Inversión</v>
      </c>
      <c r="AL178" s="68">
        <f t="shared" si="17"/>
        <v>45</v>
      </c>
      <c r="AM178" s="70"/>
      <c r="AN178" s="70"/>
      <c r="AO178" s="70"/>
      <c r="AP178"/>
      <c r="AQ178"/>
      <c r="AR178"/>
      <c r="AS178"/>
      <c r="AT178"/>
      <c r="AU178"/>
      <c r="AV178"/>
      <c r="AW178"/>
      <c r="AX178"/>
      <c r="AY178"/>
      <c r="AZ178"/>
      <c r="BA178"/>
      <c r="BB178"/>
      <c r="BC178"/>
      <c r="BD178"/>
      <c r="BE178"/>
      <c r="BF178"/>
      <c r="BG178"/>
      <c r="BH178"/>
      <c r="BI178"/>
      <c r="BJ178"/>
      <c r="BK178"/>
      <c r="BL178"/>
      <c r="BM178"/>
      <c r="BN178"/>
      <c r="BO178"/>
      <c r="BP178"/>
      <c r="BQ178"/>
    </row>
    <row r="179" spans="1:69" ht="27" customHeight="1" x14ac:dyDescent="0.25">
      <c r="A179" s="55">
        <v>181</v>
      </c>
      <c r="B179" s="47">
        <v>2019</v>
      </c>
      <c r="C179" s="48" t="s">
        <v>519</v>
      </c>
      <c r="D179" s="79" t="s">
        <v>65</v>
      </c>
      <c r="E179" s="48" t="s">
        <v>66</v>
      </c>
      <c r="F179" s="49" t="s">
        <v>67</v>
      </c>
      <c r="G179" s="50" t="s">
        <v>513</v>
      </c>
      <c r="H179" s="51" t="s">
        <v>69</v>
      </c>
      <c r="I179" s="52">
        <v>45</v>
      </c>
      <c r="J179" s="53" t="str">
        <f>IF(ISERROR(VLOOKUP(I179,[1]Eje_Pilar!$C$2:$E$47,2,FALSE))," ",VLOOKUP(I179,[1]Eje_Pilar!$C$2:$E$47,2,FALSE))</f>
        <v>Gobernanza e influencia local, regional e internacional</v>
      </c>
      <c r="K179" s="53" t="str">
        <f>IF(ISERROR(VLOOKUP(I179,[1]Eje_Pilar!$C$2:$E$47,3,FALSE))," ",VLOOKUP(I179,[1]Eje_Pilar!$C$2:$E$47,3,FALSE))</f>
        <v>Eje Transversal 4 Gobierno Legitimo, Fortalecimiento Local y Eficiencia</v>
      </c>
      <c r="L179" s="54">
        <v>1415</v>
      </c>
      <c r="M179" s="55">
        <v>1022374733</v>
      </c>
      <c r="N179" s="56" t="s">
        <v>520</v>
      </c>
      <c r="O179" s="57">
        <v>10823333</v>
      </c>
      <c r="P179" s="58"/>
      <c r="Q179" s="59"/>
      <c r="R179" s="60"/>
      <c r="S179" s="57"/>
      <c r="T179" s="61">
        <f t="shared" si="13"/>
        <v>10823333</v>
      </c>
      <c r="U179" s="62">
        <v>8216667</v>
      </c>
      <c r="V179" s="63">
        <v>43636</v>
      </c>
      <c r="W179" s="63">
        <v>43637</v>
      </c>
      <c r="X179" s="63">
        <v>43830</v>
      </c>
      <c r="Y179" s="47">
        <v>191</v>
      </c>
      <c r="Z179" s="47"/>
      <c r="AA179" s="65"/>
      <c r="AB179" s="55"/>
      <c r="AC179" s="55"/>
      <c r="AD179" s="55"/>
      <c r="AE179" s="55" t="s">
        <v>71</v>
      </c>
      <c r="AF179" s="66">
        <f t="shared" si="12"/>
        <v>0.75916235784300456</v>
      </c>
      <c r="AG179" s="67">
        <f>IF(SUMPRODUCT((A$14:A179=A179)*(B$14:B179=B179)*(C$14:C179=C179))&gt;1,0,1)</f>
        <v>1</v>
      </c>
      <c r="AH179" s="68" t="str">
        <f t="shared" si="14"/>
        <v>Contratos de prestación de servicios profesionales y de apoyo a la gestión</v>
      </c>
      <c r="AI179" s="68" t="str">
        <f t="shared" si="15"/>
        <v>Contratación directa</v>
      </c>
      <c r="AJ179" s="69" t="str">
        <f>IFERROR(VLOOKUP(F179,[1]Tipo!$C$12:$C$27,1,FALSE),"NO")</f>
        <v>Prestación de servicios profesionales y de apoyo a la gestión, o para la ejecución de trabajos artísticos que sólo puedan encomendarse a determinadas personas naturales;</v>
      </c>
      <c r="AK179" s="68" t="str">
        <f t="shared" si="16"/>
        <v>Inversión</v>
      </c>
      <c r="AL179" s="68">
        <f t="shared" si="17"/>
        <v>45</v>
      </c>
      <c r="AM179" s="70"/>
      <c r="AN179" s="70"/>
      <c r="AO179" s="70"/>
      <c r="AP179"/>
      <c r="AQ179"/>
      <c r="AR179"/>
      <c r="AS179"/>
      <c r="AT179"/>
      <c r="AU179"/>
      <c r="AV179"/>
      <c r="AW179"/>
      <c r="AX179"/>
      <c r="AY179"/>
      <c r="AZ179"/>
      <c r="BA179"/>
      <c r="BB179"/>
      <c r="BC179"/>
      <c r="BD179"/>
      <c r="BE179"/>
      <c r="BF179"/>
      <c r="BG179"/>
      <c r="BH179"/>
      <c r="BI179"/>
      <c r="BJ179"/>
      <c r="BK179"/>
      <c r="BL179"/>
      <c r="BM179"/>
      <c r="BN179"/>
      <c r="BO179"/>
      <c r="BP179"/>
      <c r="BQ179"/>
    </row>
    <row r="180" spans="1:69" ht="27" hidden="1" customHeight="1" x14ac:dyDescent="0.25">
      <c r="A180" s="55">
        <v>182</v>
      </c>
      <c r="B180" s="47">
        <v>2019</v>
      </c>
      <c r="C180" s="48" t="s">
        <v>521</v>
      </c>
      <c r="D180" s="79" t="s">
        <v>522</v>
      </c>
      <c r="E180" s="48" t="s">
        <v>66</v>
      </c>
      <c r="F180" s="49" t="s">
        <v>522</v>
      </c>
      <c r="G180" s="50" t="s">
        <v>523</v>
      </c>
      <c r="H180" s="51" t="s">
        <v>69</v>
      </c>
      <c r="I180" s="52">
        <v>3</v>
      </c>
      <c r="J180" s="53" t="str">
        <f>IF(ISERROR(VLOOKUP(I180,[1]Eje_Pilar!$C$2:$E$47,2,FALSE))," ",VLOOKUP(I180,[1]Eje_Pilar!$C$2:$E$47,2,FALSE))</f>
        <v>Igualdad y autonomía para una Bogotá incluyente</v>
      </c>
      <c r="K180" s="53" t="str">
        <f>IF(ISERROR(VLOOKUP(I180,[1]Eje_Pilar!$C$2:$E$47,3,FALSE))," ",VLOOKUP(I180,[1]Eje_Pilar!$C$2:$E$47,3,FALSE))</f>
        <v>Pilar 1 Igualdad de Calidad de Vida</v>
      </c>
      <c r="L180" s="54">
        <v>1404</v>
      </c>
      <c r="M180" s="55">
        <v>900958564</v>
      </c>
      <c r="N180" s="56" t="s">
        <v>524</v>
      </c>
      <c r="O180" s="57">
        <v>617024636</v>
      </c>
      <c r="P180" s="58"/>
      <c r="Q180" s="59"/>
      <c r="R180" s="60"/>
      <c r="S180" s="57"/>
      <c r="T180" s="61">
        <f t="shared" si="13"/>
        <v>617024636</v>
      </c>
      <c r="U180" s="62"/>
      <c r="V180" s="63">
        <v>43642</v>
      </c>
      <c r="W180" s="63">
        <v>43643</v>
      </c>
      <c r="X180" s="63">
        <v>43916</v>
      </c>
      <c r="Y180" s="47">
        <v>270</v>
      </c>
      <c r="Z180" s="47"/>
      <c r="AA180" s="65"/>
      <c r="AB180" s="55"/>
      <c r="AC180" s="55" t="s">
        <v>71</v>
      </c>
      <c r="AD180" s="55"/>
      <c r="AE180" s="55"/>
      <c r="AF180" s="66">
        <f t="shared" si="12"/>
        <v>0</v>
      </c>
      <c r="AG180" s="67">
        <f>IF(SUMPRODUCT((A$14:A180=A180)*(B$14:B180=B180)*(C$14:C180=C180))&gt;1,0,1)</f>
        <v>1</v>
      </c>
      <c r="AH180" s="68" t="str">
        <f t="shared" si="14"/>
        <v>Contratos interadministrativos</v>
      </c>
      <c r="AI180" s="68" t="str">
        <f t="shared" si="15"/>
        <v>Contratación directa</v>
      </c>
      <c r="AJ180" s="69" t="str">
        <f>IFERROR(VLOOKUP(F180,[1]Tipo!$C$12:$C$27,1,FALSE),"NO")</f>
        <v>Contratos interadministrativos</v>
      </c>
      <c r="AK180" s="68" t="str">
        <f t="shared" si="16"/>
        <v>Inversión</v>
      </c>
      <c r="AL180" s="68">
        <f t="shared" si="17"/>
        <v>3</v>
      </c>
      <c r="AM180" s="70"/>
      <c r="AN180" s="70"/>
      <c r="AO180" s="70"/>
      <c r="AP180"/>
      <c r="AQ180"/>
      <c r="AR180"/>
      <c r="AS180"/>
      <c r="AT180"/>
      <c r="AU180"/>
      <c r="AV180"/>
      <c r="AW180"/>
      <c r="AX180"/>
      <c r="AY180"/>
      <c r="AZ180"/>
      <c r="BA180"/>
      <c r="BB180"/>
      <c r="BC180"/>
      <c r="BD180"/>
      <c r="BE180"/>
      <c r="BF180"/>
      <c r="BG180"/>
      <c r="BH180"/>
      <c r="BI180"/>
      <c r="BJ180"/>
      <c r="BK180"/>
      <c r="BL180"/>
      <c r="BM180"/>
      <c r="BN180"/>
      <c r="BO180"/>
      <c r="BP180"/>
      <c r="BQ180"/>
    </row>
    <row r="181" spans="1:69" ht="27" customHeight="1" x14ac:dyDescent="0.25">
      <c r="A181" s="55">
        <v>183</v>
      </c>
      <c r="B181" s="47">
        <v>2019</v>
      </c>
      <c r="C181" s="48" t="s">
        <v>525</v>
      </c>
      <c r="D181" s="79" t="s">
        <v>65</v>
      </c>
      <c r="E181" s="48" t="s">
        <v>66</v>
      </c>
      <c r="F181" s="49" t="s">
        <v>67</v>
      </c>
      <c r="G181" s="50" t="s">
        <v>84</v>
      </c>
      <c r="H181" s="51" t="s">
        <v>69</v>
      </c>
      <c r="I181" s="52">
        <v>45</v>
      </c>
      <c r="J181" s="53" t="str">
        <f>IF(ISERROR(VLOOKUP(I181,[1]Eje_Pilar!$C$2:$E$47,2,FALSE))," ",VLOOKUP(I181,[1]Eje_Pilar!$C$2:$E$47,2,FALSE))</f>
        <v>Gobernanza e influencia local, regional e internacional</v>
      </c>
      <c r="K181" s="53" t="str">
        <f>IF(ISERROR(VLOOKUP(I181,[1]Eje_Pilar!$C$2:$E$47,3,FALSE))," ",VLOOKUP(I181,[1]Eje_Pilar!$C$2:$E$47,3,FALSE))</f>
        <v>Eje Transversal 4 Gobierno Legitimo, Fortalecimiento Local y Eficiencia</v>
      </c>
      <c r="L181" s="54">
        <v>1415</v>
      </c>
      <c r="M181" s="55">
        <v>1014207920</v>
      </c>
      <c r="N181" s="56" t="s">
        <v>526</v>
      </c>
      <c r="O181" s="57">
        <v>43172533</v>
      </c>
      <c r="P181" s="58">
        <v>1</v>
      </c>
      <c r="Q181" s="59">
        <v>-938533</v>
      </c>
      <c r="R181" s="60">
        <v>1</v>
      </c>
      <c r="S181" s="57">
        <v>5865833</v>
      </c>
      <c r="T181" s="61">
        <f t="shared" si="13"/>
        <v>48099833</v>
      </c>
      <c r="U181" s="62">
        <v>36133533</v>
      </c>
      <c r="V181" s="63">
        <v>43642</v>
      </c>
      <c r="W181" s="63">
        <v>43643</v>
      </c>
      <c r="X181" s="63">
        <v>43851</v>
      </c>
      <c r="Y181" s="47">
        <v>180</v>
      </c>
      <c r="Z181" s="47">
        <v>25</v>
      </c>
      <c r="AA181" s="65"/>
      <c r="AB181" s="55"/>
      <c r="AC181" s="55" t="s">
        <v>71</v>
      </c>
      <c r="AD181" s="55"/>
      <c r="AE181" s="55"/>
      <c r="AF181" s="66">
        <f t="shared" si="12"/>
        <v>0.7512195104710655</v>
      </c>
      <c r="AG181" s="67">
        <f>IF(SUMPRODUCT((A$14:A181=A181)*(B$14:B181=B181)*(C$14:C181=C181))&gt;1,0,1)</f>
        <v>1</v>
      </c>
      <c r="AH181" s="68" t="str">
        <f t="shared" si="14"/>
        <v>Contratos de prestación de servicios profesionales y de apoyo a la gestión</v>
      </c>
      <c r="AI181" s="68" t="str">
        <f t="shared" si="15"/>
        <v>Contratación directa</v>
      </c>
      <c r="AJ181" s="69" t="str">
        <f>IFERROR(VLOOKUP(F181,[1]Tipo!$C$12:$C$27,1,FALSE),"NO")</f>
        <v>Prestación de servicios profesionales y de apoyo a la gestión, o para la ejecución de trabajos artísticos que sólo puedan encomendarse a determinadas personas naturales;</v>
      </c>
      <c r="AK181" s="68" t="str">
        <f t="shared" si="16"/>
        <v>Inversión</v>
      </c>
      <c r="AL181" s="68">
        <f t="shared" si="17"/>
        <v>45</v>
      </c>
      <c r="AM181" s="70"/>
      <c r="AN181" s="70"/>
      <c r="AO181" s="70"/>
      <c r="AP181"/>
      <c r="AQ181"/>
      <c r="AR181"/>
      <c r="AS181"/>
      <c r="AT181"/>
      <c r="AU181"/>
      <c r="AV181"/>
      <c r="AW181"/>
      <c r="AX181"/>
      <c r="AY181"/>
      <c r="AZ181"/>
      <c r="BA181"/>
      <c r="BB181"/>
      <c r="BC181"/>
      <c r="BD181"/>
      <c r="BE181"/>
      <c r="BF181"/>
      <c r="BG181"/>
      <c r="BH181"/>
      <c r="BI181"/>
      <c r="BJ181"/>
      <c r="BK181"/>
      <c r="BL181"/>
      <c r="BM181"/>
      <c r="BN181"/>
      <c r="BO181"/>
      <c r="BP181"/>
      <c r="BQ181"/>
    </row>
    <row r="182" spans="1:69" ht="27" customHeight="1" x14ac:dyDescent="0.25">
      <c r="A182" s="55">
        <v>184</v>
      </c>
      <c r="B182" s="47">
        <v>2019</v>
      </c>
      <c r="C182" s="48" t="s">
        <v>527</v>
      </c>
      <c r="D182" s="79" t="s">
        <v>65</v>
      </c>
      <c r="E182" s="48" t="s">
        <v>66</v>
      </c>
      <c r="F182" s="49" t="s">
        <v>67</v>
      </c>
      <c r="G182" s="50" t="s">
        <v>513</v>
      </c>
      <c r="H182" s="51" t="s">
        <v>69</v>
      </c>
      <c r="I182" s="52">
        <v>45</v>
      </c>
      <c r="J182" s="53" t="str">
        <f>IF(ISERROR(VLOOKUP(I182,[1]Eje_Pilar!$C$2:$E$47,2,FALSE))," ",VLOOKUP(I182,[1]Eje_Pilar!$C$2:$E$47,2,FALSE))</f>
        <v>Gobernanza e influencia local, regional e internacional</v>
      </c>
      <c r="K182" s="53" t="str">
        <f>IF(ISERROR(VLOOKUP(I182,[1]Eje_Pilar!$C$2:$E$47,3,FALSE))," ",VLOOKUP(I182,[1]Eje_Pilar!$C$2:$E$47,3,FALSE))</f>
        <v>Eje Transversal 4 Gobierno Legitimo, Fortalecimiento Local y Eficiencia</v>
      </c>
      <c r="L182" s="54">
        <v>1415</v>
      </c>
      <c r="M182" s="55">
        <v>1032458971</v>
      </c>
      <c r="N182" s="56" t="s">
        <v>528</v>
      </c>
      <c r="O182" s="57">
        <v>10426666</v>
      </c>
      <c r="P182" s="58"/>
      <c r="Q182" s="59"/>
      <c r="R182" s="60"/>
      <c r="S182" s="57"/>
      <c r="T182" s="61">
        <f t="shared" si="13"/>
        <v>10426666</v>
      </c>
      <c r="U182" s="62">
        <v>4590000</v>
      </c>
      <c r="V182" s="63">
        <v>43642</v>
      </c>
      <c r="W182" s="63">
        <v>43643</v>
      </c>
      <c r="X182" s="63">
        <v>43830</v>
      </c>
      <c r="Y182" s="47">
        <v>180</v>
      </c>
      <c r="Z182" s="47"/>
      <c r="AA182" s="65"/>
      <c r="AB182" s="55"/>
      <c r="AC182" s="55"/>
      <c r="AD182" s="55"/>
      <c r="AE182" s="55" t="s">
        <v>71</v>
      </c>
      <c r="AF182" s="66">
        <f t="shared" si="12"/>
        <v>0.44021741945124165</v>
      </c>
      <c r="AG182" s="67">
        <f>IF(SUMPRODUCT((A$14:A182=A182)*(B$14:B182=B182)*(C$14:C182=C182))&gt;1,0,1)</f>
        <v>1</v>
      </c>
      <c r="AH182" s="68" t="str">
        <f t="shared" si="14"/>
        <v>Contratos de prestación de servicios profesionales y de apoyo a la gestión</v>
      </c>
      <c r="AI182" s="68" t="str">
        <f t="shared" si="15"/>
        <v>Contratación directa</v>
      </c>
      <c r="AJ182" s="69" t="str">
        <f>IFERROR(VLOOKUP(F182,[1]Tipo!$C$12:$C$27,1,FALSE),"NO")</f>
        <v>Prestación de servicios profesionales y de apoyo a la gestión, o para la ejecución de trabajos artísticos que sólo puedan encomendarse a determinadas personas naturales;</v>
      </c>
      <c r="AK182" s="68" t="str">
        <f t="shared" si="16"/>
        <v>Inversión</v>
      </c>
      <c r="AL182" s="68">
        <f t="shared" si="17"/>
        <v>45</v>
      </c>
      <c r="AM182" s="70"/>
      <c r="AN182" s="70"/>
      <c r="AO182" s="70"/>
      <c r="AP182"/>
      <c r="AQ182"/>
      <c r="AR182"/>
      <c r="AS182"/>
      <c r="AT182"/>
      <c r="AU182"/>
      <c r="AV182"/>
      <c r="AW182"/>
      <c r="AX182"/>
      <c r="AY182"/>
      <c r="AZ182"/>
      <c r="BA182"/>
      <c r="BB182"/>
      <c r="BC182"/>
      <c r="BD182"/>
      <c r="BE182"/>
      <c r="BF182"/>
      <c r="BG182"/>
      <c r="BH182"/>
      <c r="BI182"/>
      <c r="BJ182"/>
      <c r="BK182"/>
      <c r="BL182"/>
      <c r="BM182"/>
      <c r="BN182"/>
      <c r="BO182"/>
      <c r="BP182"/>
      <c r="BQ182"/>
    </row>
    <row r="183" spans="1:69" ht="27" hidden="1" customHeight="1" x14ac:dyDescent="0.25">
      <c r="A183" s="55">
        <v>185</v>
      </c>
      <c r="B183" s="47">
        <v>2019</v>
      </c>
      <c r="C183" s="48" t="s">
        <v>529</v>
      </c>
      <c r="D183" s="79" t="s">
        <v>522</v>
      </c>
      <c r="E183" s="48" t="s">
        <v>66</v>
      </c>
      <c r="F183" s="49" t="s">
        <v>522</v>
      </c>
      <c r="G183" s="50" t="s">
        <v>530</v>
      </c>
      <c r="H183" s="51" t="s">
        <v>69</v>
      </c>
      <c r="I183" s="52">
        <v>45</v>
      </c>
      <c r="J183" s="53" t="str">
        <f>IF(ISERROR(VLOOKUP(I183,[1]Eje_Pilar!$C$2:$E$47,2,FALSE))," ",VLOOKUP(I183,[1]Eje_Pilar!$C$2:$E$47,2,FALSE))</f>
        <v>Gobernanza e influencia local, regional e internacional</v>
      </c>
      <c r="K183" s="53" t="str">
        <f>IF(ISERROR(VLOOKUP(I183,[1]Eje_Pilar!$C$2:$E$47,3,FALSE))," ",VLOOKUP(I183,[1]Eje_Pilar!$C$2:$E$47,3,FALSE))</f>
        <v>Eje Transversal 4 Gobierno Legitimo, Fortalecimiento Local y Eficiencia</v>
      </c>
      <c r="L183" s="54">
        <v>1415</v>
      </c>
      <c r="M183" s="55">
        <v>899999115</v>
      </c>
      <c r="N183" s="56" t="s">
        <v>430</v>
      </c>
      <c r="O183" s="57">
        <v>19539324</v>
      </c>
      <c r="P183" s="58"/>
      <c r="Q183" s="59"/>
      <c r="R183" s="60"/>
      <c r="S183" s="57"/>
      <c r="T183" s="61">
        <f t="shared" si="13"/>
        <v>19539324</v>
      </c>
      <c r="U183" s="62">
        <v>4287800</v>
      </c>
      <c r="V183" s="63">
        <v>43642</v>
      </c>
      <c r="W183" s="63">
        <v>43720</v>
      </c>
      <c r="X183" s="63">
        <v>44085</v>
      </c>
      <c r="Y183" s="47">
        <v>365</v>
      </c>
      <c r="Z183" s="47"/>
      <c r="AA183" s="65"/>
      <c r="AB183" s="55"/>
      <c r="AC183" s="55" t="s">
        <v>71</v>
      </c>
      <c r="AD183" s="55"/>
      <c r="AE183" s="55"/>
      <c r="AF183" s="66">
        <f t="shared" si="12"/>
        <v>0.21944464404193309</v>
      </c>
      <c r="AG183" s="67">
        <f>IF(SUMPRODUCT((A$14:A183=A183)*(B$14:B183=B183)*(C$14:C183=C183))&gt;1,0,1)</f>
        <v>1</v>
      </c>
      <c r="AH183" s="68" t="str">
        <f t="shared" si="14"/>
        <v>Contratos interadministrativos</v>
      </c>
      <c r="AI183" s="68" t="str">
        <f t="shared" si="15"/>
        <v>Contratación directa</v>
      </c>
      <c r="AJ183" s="69" t="str">
        <f>IFERROR(VLOOKUP(F183,[1]Tipo!$C$12:$C$27,1,FALSE),"NO")</f>
        <v>Contratos interadministrativos</v>
      </c>
      <c r="AK183" s="68" t="str">
        <f t="shared" si="16"/>
        <v>Inversión</v>
      </c>
      <c r="AL183" s="68">
        <f t="shared" si="17"/>
        <v>45</v>
      </c>
      <c r="AM183" s="70"/>
      <c r="AN183" s="70"/>
      <c r="AO183" s="70"/>
      <c r="AP183"/>
      <c r="AQ183"/>
      <c r="AR183"/>
      <c r="AS183"/>
      <c r="AT183"/>
      <c r="AU183"/>
      <c r="AV183"/>
      <c r="AW183"/>
      <c r="AX183"/>
      <c r="AY183"/>
      <c r="AZ183"/>
      <c r="BA183"/>
      <c r="BB183"/>
      <c r="BC183"/>
      <c r="BD183"/>
      <c r="BE183"/>
      <c r="BF183"/>
      <c r="BG183"/>
      <c r="BH183"/>
      <c r="BI183"/>
      <c r="BJ183"/>
      <c r="BK183"/>
      <c r="BL183"/>
      <c r="BM183"/>
      <c r="BN183"/>
      <c r="BO183"/>
      <c r="BP183"/>
      <c r="BQ183"/>
    </row>
    <row r="184" spans="1:69" ht="27" hidden="1" customHeight="1" x14ac:dyDescent="0.25">
      <c r="A184" s="55">
        <v>186</v>
      </c>
      <c r="B184" s="47">
        <v>2019</v>
      </c>
      <c r="C184" s="48" t="s">
        <v>531</v>
      </c>
      <c r="D184" s="79" t="s">
        <v>522</v>
      </c>
      <c r="E184" s="48" t="s">
        <v>66</v>
      </c>
      <c r="F184" s="49" t="s">
        <v>522</v>
      </c>
      <c r="G184" s="50" t="s">
        <v>532</v>
      </c>
      <c r="H184" s="51" t="s">
        <v>428</v>
      </c>
      <c r="I184" s="52" t="s">
        <v>429</v>
      </c>
      <c r="J184" s="53" t="str">
        <f>IF(ISERROR(VLOOKUP(I184,[1]Eje_Pilar!$C$2:$E$47,2,FALSE))," ",VLOOKUP(I184,[1]Eje_Pilar!$C$2:$E$47,2,FALSE))</f>
        <v xml:space="preserve"> </v>
      </c>
      <c r="K184" s="53" t="str">
        <f>IF(ISERROR(VLOOKUP(I184,[1]Eje_Pilar!$C$2:$E$47,3,FALSE))," ",VLOOKUP(I184,[1]Eje_Pilar!$C$2:$E$47,3,FALSE))</f>
        <v xml:space="preserve"> </v>
      </c>
      <c r="L184" s="54">
        <v>0</v>
      </c>
      <c r="M184" s="55">
        <v>900062917</v>
      </c>
      <c r="N184" s="56" t="s">
        <v>533</v>
      </c>
      <c r="O184" s="57">
        <v>25000000</v>
      </c>
      <c r="P184" s="58"/>
      <c r="Q184" s="59"/>
      <c r="R184" s="60"/>
      <c r="S184" s="57"/>
      <c r="T184" s="83">
        <f t="shared" si="13"/>
        <v>25000000</v>
      </c>
      <c r="U184" s="84">
        <v>6793762</v>
      </c>
      <c r="V184" s="63">
        <v>43642</v>
      </c>
      <c r="W184" s="63">
        <v>43669</v>
      </c>
      <c r="X184" s="63">
        <v>43919</v>
      </c>
      <c r="Y184" s="47">
        <v>247</v>
      </c>
      <c r="Z184" s="47"/>
      <c r="AA184" s="65"/>
      <c r="AB184" s="55"/>
      <c r="AC184" s="55" t="s">
        <v>71</v>
      </c>
      <c r="AD184" s="55"/>
      <c r="AE184" s="55"/>
      <c r="AF184" s="66">
        <f t="shared" si="12"/>
        <v>0.27175048000000002</v>
      </c>
      <c r="AG184" s="67">
        <f>IF(SUMPRODUCT((A$14:A184=A184)*(B$14:B184=B184)*(C$14:C184=C184))&gt;1,0,1)</f>
        <v>1</v>
      </c>
      <c r="AH184" s="68" t="str">
        <f t="shared" si="14"/>
        <v>Contratos interadministrativos</v>
      </c>
      <c r="AI184" s="68" t="str">
        <f t="shared" si="15"/>
        <v>Contratación directa</v>
      </c>
      <c r="AJ184" s="69" t="str">
        <f>IFERROR(VLOOKUP(F184,[1]Tipo!$C$12:$C$27,1,FALSE),"NO")</f>
        <v>Contratos interadministrativos</v>
      </c>
      <c r="AK184" s="68" t="str">
        <f t="shared" si="16"/>
        <v>Funcionamiento</v>
      </c>
      <c r="AL184" s="68" t="str">
        <f t="shared" si="17"/>
        <v>NO</v>
      </c>
      <c r="AM184" s="70"/>
      <c r="AN184" s="70"/>
      <c r="AO184" s="70"/>
      <c r="AP184"/>
      <c r="AQ184"/>
      <c r="AR184"/>
      <c r="AS184"/>
      <c r="AT184"/>
      <c r="AU184"/>
      <c r="AV184"/>
      <c r="AW184"/>
      <c r="AX184"/>
      <c r="AY184"/>
      <c r="AZ184"/>
      <c r="BA184"/>
      <c r="BB184"/>
      <c r="BC184"/>
      <c r="BD184"/>
      <c r="BE184"/>
      <c r="BF184"/>
      <c r="BG184"/>
      <c r="BH184"/>
      <c r="BI184"/>
      <c r="BJ184"/>
      <c r="BK184"/>
      <c r="BL184"/>
      <c r="BM184"/>
      <c r="BN184"/>
      <c r="BO184"/>
      <c r="BP184"/>
      <c r="BQ184"/>
    </row>
    <row r="185" spans="1:69" ht="27" customHeight="1" x14ac:dyDescent="0.25">
      <c r="A185" s="55">
        <v>187</v>
      </c>
      <c r="B185" s="47">
        <v>2019</v>
      </c>
      <c r="C185" s="48" t="s">
        <v>534</v>
      </c>
      <c r="D185" s="79" t="s">
        <v>65</v>
      </c>
      <c r="E185" s="48" t="s">
        <v>66</v>
      </c>
      <c r="F185" s="49" t="s">
        <v>67</v>
      </c>
      <c r="G185" s="50" t="s">
        <v>535</v>
      </c>
      <c r="H185" s="51" t="s">
        <v>69</v>
      </c>
      <c r="I185" s="52">
        <v>45</v>
      </c>
      <c r="J185" s="53" t="str">
        <f>IF(ISERROR(VLOOKUP(I185,[1]Eje_Pilar!$C$2:$E$47,2,FALSE))," ",VLOOKUP(I185,[1]Eje_Pilar!$C$2:$E$47,2,FALSE))</f>
        <v>Gobernanza e influencia local, regional e internacional</v>
      </c>
      <c r="K185" s="53" t="str">
        <f>IF(ISERROR(VLOOKUP(I185,[1]Eje_Pilar!$C$2:$E$47,3,FALSE))," ",VLOOKUP(I185,[1]Eje_Pilar!$C$2:$E$47,3,FALSE))</f>
        <v>Eje Transversal 4 Gobierno Legitimo, Fortalecimiento Local y Eficiencia</v>
      </c>
      <c r="L185" s="54">
        <v>1415</v>
      </c>
      <c r="M185" s="55">
        <v>11325314</v>
      </c>
      <c r="N185" s="56" t="s">
        <v>536</v>
      </c>
      <c r="O185" s="57">
        <v>10426666</v>
      </c>
      <c r="P185" s="58"/>
      <c r="Q185" s="59"/>
      <c r="R185" s="60"/>
      <c r="S185" s="57"/>
      <c r="T185" s="61">
        <f t="shared" si="13"/>
        <v>10426666</v>
      </c>
      <c r="U185" s="62">
        <v>8670000</v>
      </c>
      <c r="V185" s="63">
        <v>43642</v>
      </c>
      <c r="W185" s="63">
        <v>43643</v>
      </c>
      <c r="X185" s="63">
        <v>43830</v>
      </c>
      <c r="Y185" s="47">
        <v>184</v>
      </c>
      <c r="Z185" s="47"/>
      <c r="AA185" s="65"/>
      <c r="AB185" s="55"/>
      <c r="AC185" s="55"/>
      <c r="AD185" s="55"/>
      <c r="AE185" s="55" t="s">
        <v>71</v>
      </c>
      <c r="AF185" s="66">
        <f t="shared" si="12"/>
        <v>0.8315217922967898</v>
      </c>
      <c r="AG185" s="67">
        <f>IF(SUMPRODUCT((A$14:A185=A185)*(B$14:B185=B185)*(C$14:C185=C185))&gt;1,0,1)</f>
        <v>1</v>
      </c>
      <c r="AH185" s="68" t="str">
        <f t="shared" si="14"/>
        <v>Contratos de prestación de servicios profesionales y de apoyo a la gestión</v>
      </c>
      <c r="AI185" s="68" t="str">
        <f t="shared" si="15"/>
        <v>Contratación directa</v>
      </c>
      <c r="AJ185" s="69" t="str">
        <f>IFERROR(VLOOKUP(F185,[1]Tipo!$C$12:$C$27,1,FALSE),"NO")</f>
        <v>Prestación de servicios profesionales y de apoyo a la gestión, o para la ejecución de trabajos artísticos que sólo puedan encomendarse a determinadas personas naturales;</v>
      </c>
      <c r="AK185" s="68" t="str">
        <f t="shared" si="16"/>
        <v>Inversión</v>
      </c>
      <c r="AL185" s="68">
        <f t="shared" si="17"/>
        <v>45</v>
      </c>
      <c r="AM185" s="70"/>
      <c r="AN185" s="70"/>
      <c r="AO185" s="70"/>
      <c r="AP185"/>
      <c r="AQ185"/>
      <c r="AR185"/>
      <c r="AS185"/>
      <c r="AT185"/>
      <c r="AU185"/>
      <c r="AV185"/>
      <c r="AW185"/>
      <c r="AX185"/>
      <c r="AY185"/>
      <c r="AZ185"/>
      <c r="BA185"/>
      <c r="BB185"/>
      <c r="BC185"/>
      <c r="BD185"/>
      <c r="BE185"/>
      <c r="BF185"/>
      <c r="BG185"/>
      <c r="BH185"/>
      <c r="BI185"/>
      <c r="BJ185"/>
      <c r="BK185"/>
      <c r="BL185"/>
      <c r="BM185"/>
      <c r="BN185"/>
      <c r="BO185"/>
      <c r="BP185"/>
      <c r="BQ185"/>
    </row>
    <row r="186" spans="1:69" ht="27" hidden="1" customHeight="1" x14ac:dyDescent="0.25">
      <c r="A186" s="55">
        <v>188</v>
      </c>
      <c r="B186" s="47">
        <v>2019</v>
      </c>
      <c r="C186" s="48" t="s">
        <v>537</v>
      </c>
      <c r="D186" s="79" t="s">
        <v>538</v>
      </c>
      <c r="E186" s="48" t="s">
        <v>458</v>
      </c>
      <c r="F186" s="49" t="s">
        <v>472</v>
      </c>
      <c r="G186" s="50" t="s">
        <v>539</v>
      </c>
      <c r="H186" s="51" t="s">
        <v>69</v>
      </c>
      <c r="I186" s="52">
        <v>19</v>
      </c>
      <c r="J186" s="53" t="str">
        <f>IF(ISERROR(VLOOKUP(I186,[1]Eje_Pilar!$C$2:$E$47,2,FALSE))," ",VLOOKUP(I186,[1]Eje_Pilar!$C$2:$E$47,2,FALSE))</f>
        <v>Seguridad y convivencia para todos</v>
      </c>
      <c r="K186" s="53" t="str">
        <f>IF(ISERROR(VLOOKUP(I186,[1]Eje_Pilar!$C$2:$E$47,3,FALSE))," ",VLOOKUP(I186,[1]Eje_Pilar!$C$2:$E$47,3,FALSE))</f>
        <v>Pilar 3 Construcción de Comunidad y Cultura Ciudadana</v>
      </c>
      <c r="L186" s="54">
        <v>1411</v>
      </c>
      <c r="M186" s="55">
        <v>890301886</v>
      </c>
      <c r="N186" s="56" t="s">
        <v>540</v>
      </c>
      <c r="O186" s="57">
        <v>621555200</v>
      </c>
      <c r="P186" s="58"/>
      <c r="Q186" s="59"/>
      <c r="R186" s="60"/>
      <c r="S186" s="57"/>
      <c r="T186" s="61">
        <f t="shared" si="13"/>
        <v>621555200</v>
      </c>
      <c r="U186" s="62">
        <v>621555200</v>
      </c>
      <c r="V186" s="63">
        <v>43644</v>
      </c>
      <c r="W186" s="63">
        <v>43648</v>
      </c>
      <c r="X186" s="63">
        <v>43770</v>
      </c>
      <c r="Y186" s="47">
        <v>90</v>
      </c>
      <c r="Z186" s="47">
        <v>30</v>
      </c>
      <c r="AA186" s="65"/>
      <c r="AB186" s="55"/>
      <c r="AC186" s="55"/>
      <c r="AD186" s="55"/>
      <c r="AE186" s="55" t="s">
        <v>71</v>
      </c>
      <c r="AF186" s="66">
        <f t="shared" si="12"/>
        <v>1</v>
      </c>
      <c r="AG186" s="67">
        <f>IF(SUMPRODUCT((A$14:A186=A186)*(B$14:B186=B186)*(C$14:C186=C186))&gt;1,0,1)</f>
        <v>1</v>
      </c>
      <c r="AH186" s="68" t="str">
        <f t="shared" si="14"/>
        <v>Compraventa de bienes muebles</v>
      </c>
      <c r="AI186" s="68" t="str">
        <f t="shared" si="15"/>
        <v>Selección abreviada</v>
      </c>
      <c r="AJ186" s="69" t="str">
        <f>IFERROR(VLOOKUP(F186,[1]Tipo!$C$12:$C$27,1,FALSE),"NO")</f>
        <v xml:space="preserve">Acuerdo marco de precios </v>
      </c>
      <c r="AK186" s="68" t="str">
        <f t="shared" si="16"/>
        <v>Inversión</v>
      </c>
      <c r="AL186" s="68">
        <f t="shared" si="17"/>
        <v>19</v>
      </c>
      <c r="AM186" s="70"/>
      <c r="AN186" s="70"/>
      <c r="AO186" s="70"/>
      <c r="AP186"/>
      <c r="AQ186"/>
      <c r="AR186"/>
      <c r="AS186"/>
      <c r="AT186"/>
      <c r="AU186"/>
      <c r="AV186"/>
      <c r="AW186"/>
      <c r="AX186"/>
      <c r="AY186"/>
      <c r="AZ186"/>
      <c r="BA186"/>
      <c r="BB186"/>
      <c r="BC186"/>
      <c r="BD186"/>
      <c r="BE186"/>
      <c r="BF186"/>
      <c r="BG186"/>
      <c r="BH186"/>
      <c r="BI186"/>
      <c r="BJ186"/>
      <c r="BK186"/>
      <c r="BL186"/>
      <c r="BM186"/>
      <c r="BN186"/>
      <c r="BO186"/>
      <c r="BP186"/>
      <c r="BQ186"/>
    </row>
    <row r="187" spans="1:69" ht="27" hidden="1" customHeight="1" thickBot="1" x14ac:dyDescent="0.25">
      <c r="A187" s="55">
        <v>189</v>
      </c>
      <c r="B187" s="47">
        <v>2019</v>
      </c>
      <c r="C187" s="48" t="s">
        <v>541</v>
      </c>
      <c r="D187" s="79" t="s">
        <v>471</v>
      </c>
      <c r="E187" s="48" t="s">
        <v>542</v>
      </c>
      <c r="F187" s="49" t="s">
        <v>429</v>
      </c>
      <c r="G187" s="50" t="s">
        <v>543</v>
      </c>
      <c r="H187" s="51" t="s">
        <v>69</v>
      </c>
      <c r="I187" s="89">
        <v>18</v>
      </c>
      <c r="J187" s="53" t="s">
        <v>544</v>
      </c>
      <c r="K187" s="53" t="s">
        <v>545</v>
      </c>
      <c r="L187" s="54">
        <v>1410</v>
      </c>
      <c r="M187" s="55">
        <v>830070987</v>
      </c>
      <c r="N187" s="56" t="s">
        <v>546</v>
      </c>
      <c r="O187" s="77">
        <v>710756787</v>
      </c>
      <c r="P187" s="58"/>
      <c r="Q187" s="59"/>
      <c r="R187" s="60">
        <v>1</v>
      </c>
      <c r="S187" s="77">
        <v>355378394</v>
      </c>
      <c r="T187" s="61">
        <f>+O187+Q187+S187</f>
        <v>1066135181</v>
      </c>
      <c r="U187" s="62">
        <v>0</v>
      </c>
      <c r="V187" s="63">
        <v>43651</v>
      </c>
      <c r="W187" s="63">
        <v>43655</v>
      </c>
      <c r="X187" s="63"/>
      <c r="Y187" s="47">
        <v>240</v>
      </c>
      <c r="Z187" s="47">
        <v>115</v>
      </c>
      <c r="AA187" s="65"/>
      <c r="AB187" s="55"/>
      <c r="AC187" s="55" t="s">
        <v>71</v>
      </c>
      <c r="AD187" s="55"/>
      <c r="AE187" s="55"/>
      <c r="AF187" s="66">
        <f t="shared" si="12"/>
        <v>0</v>
      </c>
      <c r="AG187" s="67">
        <f>IF(SUMPRODUCT((A$14:A187=A187)*(B$14:B187=B187)*(C$14:C187=C187))&gt;1,0,1)</f>
        <v>1</v>
      </c>
      <c r="AH187" s="68"/>
      <c r="AI187" s="68"/>
      <c r="AJ187" s="69"/>
      <c r="AK187" s="68"/>
      <c r="AL187" s="68"/>
      <c r="AM187" s="70"/>
      <c r="AN187" s="70"/>
      <c r="AO187" s="70"/>
      <c r="AP187"/>
      <c r="AQ187"/>
      <c r="AR187"/>
      <c r="AS187"/>
      <c r="AT187"/>
      <c r="AU187"/>
      <c r="AV187"/>
      <c r="AW187"/>
      <c r="AX187"/>
      <c r="AY187"/>
      <c r="AZ187"/>
      <c r="BA187"/>
      <c r="BB187"/>
      <c r="BC187"/>
      <c r="BD187"/>
      <c r="BE187"/>
      <c r="BF187"/>
      <c r="BG187"/>
      <c r="BH187"/>
      <c r="BI187"/>
      <c r="BJ187"/>
      <c r="BK187"/>
      <c r="BL187"/>
      <c r="BM187"/>
      <c r="BN187"/>
      <c r="BO187"/>
      <c r="BP187"/>
      <c r="BQ187"/>
    </row>
    <row r="188" spans="1:69" ht="27" hidden="1" customHeight="1" thickBot="1" x14ac:dyDescent="0.3">
      <c r="A188" s="55">
        <v>189</v>
      </c>
      <c r="B188" s="47">
        <v>2019</v>
      </c>
      <c r="C188" s="48" t="s">
        <v>541</v>
      </c>
      <c r="D188" s="79" t="s">
        <v>471</v>
      </c>
      <c r="E188" s="48" t="s">
        <v>542</v>
      </c>
      <c r="F188" s="49" t="s">
        <v>429</v>
      </c>
      <c r="G188" s="50" t="s">
        <v>543</v>
      </c>
      <c r="H188" s="51" t="s">
        <v>69</v>
      </c>
      <c r="I188" s="52">
        <v>45</v>
      </c>
      <c r="J188" s="53" t="str">
        <f>IF(ISERROR(VLOOKUP(I188,[1]Eje_Pilar!$C$2:$E$47,2,FALSE))," ",VLOOKUP(I188,[1]Eje_Pilar!$C$2:$E$47,2,FALSE))</f>
        <v>Gobernanza e influencia local, regional e internacional</v>
      </c>
      <c r="K188" s="53" t="str">
        <f>IF(ISERROR(VLOOKUP(I188,[1]Eje_Pilar!$C$2:$E$47,3,FALSE))," ",VLOOKUP(I188,[1]Eje_Pilar!$C$2:$E$47,3,FALSE))</f>
        <v>Eje Transversal 4 Gobierno Legitimo, Fortalecimiento Local y Eficiencia</v>
      </c>
      <c r="L188" s="54">
        <v>1415</v>
      </c>
      <c r="M188" s="55">
        <v>830070987</v>
      </c>
      <c r="N188" s="56" t="s">
        <v>546</v>
      </c>
      <c r="O188" s="72">
        <v>678119091</v>
      </c>
      <c r="P188" s="58"/>
      <c r="Q188" s="59"/>
      <c r="R188" s="60">
        <v>1</v>
      </c>
      <c r="S188" s="57">
        <v>339059546</v>
      </c>
      <c r="T188" s="61">
        <f t="shared" si="13"/>
        <v>1017178637</v>
      </c>
      <c r="U188" s="62">
        <v>490911968</v>
      </c>
      <c r="V188" s="63">
        <v>43651</v>
      </c>
      <c r="W188" s="63">
        <v>43655</v>
      </c>
      <c r="X188" s="63">
        <v>44015</v>
      </c>
      <c r="Y188" s="47">
        <v>240</v>
      </c>
      <c r="Z188" s="47">
        <v>115</v>
      </c>
      <c r="AA188" s="65"/>
      <c r="AB188" s="55"/>
      <c r="AC188" s="55" t="s">
        <v>71</v>
      </c>
      <c r="AD188" s="55"/>
      <c r="AE188" s="55"/>
      <c r="AF188" s="66">
        <f t="shared" si="12"/>
        <v>0.48262119370483791</v>
      </c>
      <c r="AG188" s="67">
        <f>IF(SUMPRODUCT((A$14:A188=A188)*(B$14:B188=B188)*(C$14:C188=C188))&gt;1,0,1)</f>
        <v>0</v>
      </c>
      <c r="AH188" s="68" t="str">
        <f t="shared" si="14"/>
        <v>Contratos de prestación de servicios</v>
      </c>
      <c r="AI188" s="68" t="str">
        <f t="shared" si="15"/>
        <v>Licitación pública</v>
      </c>
      <c r="AJ188" s="69" t="str">
        <f>IFERROR(VLOOKUP(F188,[1]Tipo!$C$12:$C$27,1,FALSE),"NO")</f>
        <v>NO</v>
      </c>
      <c r="AK188" s="68" t="str">
        <f t="shared" si="16"/>
        <v>Inversión</v>
      </c>
      <c r="AL188" s="68">
        <f t="shared" si="17"/>
        <v>45</v>
      </c>
      <c r="AM188" s="70"/>
      <c r="AN188" s="70"/>
      <c r="AO188" s="70"/>
      <c r="AP188"/>
      <c r="AQ188"/>
      <c r="AR188"/>
      <c r="AS188"/>
      <c r="AT188"/>
      <c r="AU188"/>
      <c r="AV188"/>
      <c r="AW188"/>
      <c r="AX188"/>
      <c r="AY188"/>
      <c r="AZ188"/>
      <c r="BA188"/>
      <c r="BB188"/>
      <c r="BC188"/>
      <c r="BD188"/>
      <c r="BE188"/>
      <c r="BF188"/>
      <c r="BG188"/>
      <c r="BH188"/>
      <c r="BI188"/>
      <c r="BJ188"/>
      <c r="BK188"/>
      <c r="BL188"/>
      <c r="BM188"/>
      <c r="BN188"/>
      <c r="BO188"/>
      <c r="BP188"/>
      <c r="BQ188"/>
    </row>
    <row r="189" spans="1:69" ht="27" hidden="1" customHeight="1" thickBot="1" x14ac:dyDescent="0.3">
      <c r="A189" s="55">
        <v>189</v>
      </c>
      <c r="B189" s="47">
        <v>2019</v>
      </c>
      <c r="C189" s="48" t="s">
        <v>541</v>
      </c>
      <c r="D189" s="79" t="s">
        <v>471</v>
      </c>
      <c r="E189" s="48" t="s">
        <v>542</v>
      </c>
      <c r="F189" s="49" t="s">
        <v>429</v>
      </c>
      <c r="G189" s="50" t="s">
        <v>543</v>
      </c>
      <c r="H189" s="51" t="s">
        <v>428</v>
      </c>
      <c r="I189" s="52" t="s">
        <v>429</v>
      </c>
      <c r="J189" s="53" t="str">
        <f>IF(ISERROR(VLOOKUP(I189,[1]Eje_Pilar!$C$2:$E$47,2,FALSE))," ",VLOOKUP(I189,[1]Eje_Pilar!$C$2:$E$47,2,FALSE))</f>
        <v xml:space="preserve"> </v>
      </c>
      <c r="K189" s="53" t="str">
        <f>IF(ISERROR(VLOOKUP(I189,[1]Eje_Pilar!$C$2:$E$47,3,FALSE))," ",VLOOKUP(I189,[1]Eje_Pilar!$C$2:$E$47,3,FALSE))</f>
        <v xml:space="preserve"> </v>
      </c>
      <c r="L189" s="54">
        <v>0</v>
      </c>
      <c r="M189" s="55">
        <v>830070987</v>
      </c>
      <c r="N189" s="56" t="s">
        <v>546</v>
      </c>
      <c r="O189" s="57">
        <v>60716000</v>
      </c>
      <c r="P189" s="58"/>
      <c r="Q189" s="59"/>
      <c r="R189" s="60"/>
      <c r="S189" s="57"/>
      <c r="T189" s="83">
        <f t="shared" si="13"/>
        <v>60716000</v>
      </c>
      <c r="U189" s="84">
        <v>60716000</v>
      </c>
      <c r="V189" s="73">
        <v>43651</v>
      </c>
      <c r="W189" s="63">
        <v>43655</v>
      </c>
      <c r="X189" s="63">
        <v>44015</v>
      </c>
      <c r="Y189" s="47">
        <v>240</v>
      </c>
      <c r="Z189" s="47">
        <v>115</v>
      </c>
      <c r="AA189" s="65"/>
      <c r="AB189" s="55"/>
      <c r="AC189" s="55" t="s">
        <v>71</v>
      </c>
      <c r="AD189" s="55"/>
      <c r="AE189" s="55"/>
      <c r="AF189" s="66">
        <f t="shared" si="12"/>
        <v>1</v>
      </c>
      <c r="AG189" s="67">
        <f>IF(SUMPRODUCT((A$14:A189=A189)*(B$14:B189=B189)*(C$14:C189=C189))&gt;1,0,1)</f>
        <v>0</v>
      </c>
      <c r="AH189" s="68" t="str">
        <f t="shared" si="14"/>
        <v>Contratos de prestación de servicios</v>
      </c>
      <c r="AI189" s="68" t="str">
        <f t="shared" si="15"/>
        <v>Licitación pública</v>
      </c>
      <c r="AJ189" s="69" t="str">
        <f>IFERROR(VLOOKUP(F189,[1]Tipo!$C$12:$C$27,1,FALSE),"NO")</f>
        <v>NO</v>
      </c>
      <c r="AK189" s="68" t="str">
        <f t="shared" si="16"/>
        <v>Funcionamiento</v>
      </c>
      <c r="AL189" s="68" t="str">
        <f t="shared" si="17"/>
        <v>NO</v>
      </c>
      <c r="AM189" s="70"/>
      <c r="AN189" s="70"/>
      <c r="AO189" s="70"/>
      <c r="AP189"/>
      <c r="AQ189"/>
      <c r="AR189"/>
      <c r="AS189"/>
      <c r="AT189"/>
      <c r="AU189"/>
      <c r="AV189"/>
      <c r="AW189"/>
      <c r="AX189"/>
      <c r="AY189"/>
      <c r="AZ189"/>
      <c r="BA189"/>
      <c r="BB189"/>
      <c r="BC189"/>
      <c r="BD189"/>
      <c r="BE189"/>
      <c r="BF189"/>
      <c r="BG189"/>
      <c r="BH189"/>
      <c r="BI189"/>
      <c r="BJ189"/>
      <c r="BK189"/>
      <c r="BL189"/>
      <c r="BM189"/>
      <c r="BN189"/>
      <c r="BO189"/>
      <c r="BP189"/>
      <c r="BQ189"/>
    </row>
    <row r="190" spans="1:69" ht="27" hidden="1" customHeight="1" thickBot="1" x14ac:dyDescent="0.3">
      <c r="A190" s="55">
        <v>190</v>
      </c>
      <c r="B190" s="47">
        <v>2019</v>
      </c>
      <c r="C190" s="48" t="s">
        <v>547</v>
      </c>
      <c r="D190" s="79" t="s">
        <v>548</v>
      </c>
      <c r="E190" s="48" t="s">
        <v>549</v>
      </c>
      <c r="F190" s="49" t="s">
        <v>429</v>
      </c>
      <c r="G190" s="50" t="s">
        <v>550</v>
      </c>
      <c r="H190" s="51" t="s">
        <v>69</v>
      </c>
      <c r="I190" s="52">
        <v>45</v>
      </c>
      <c r="J190" s="53" t="str">
        <f>IF(ISERROR(VLOOKUP(I190,[1]Eje_Pilar!$C$2:$E$47,2,FALSE))," ",VLOOKUP(I190,[1]Eje_Pilar!$C$2:$E$47,2,FALSE))</f>
        <v>Gobernanza e influencia local, regional e internacional</v>
      </c>
      <c r="K190" s="53" t="str">
        <f>IF(ISERROR(VLOOKUP(I190,[1]Eje_Pilar!$C$2:$E$47,3,FALSE))," ",VLOOKUP(I190,[1]Eje_Pilar!$C$2:$E$47,3,FALSE))</f>
        <v>Eje Transversal 4 Gobierno Legitimo, Fortalecimiento Local y Eficiencia</v>
      </c>
      <c r="L190" s="54">
        <v>1415</v>
      </c>
      <c r="M190" s="72">
        <v>860519291</v>
      </c>
      <c r="N190" s="88" t="s">
        <v>551</v>
      </c>
      <c r="O190" s="72">
        <v>75411047</v>
      </c>
      <c r="P190" s="58"/>
      <c r="Q190" s="59"/>
      <c r="R190" s="60">
        <v>1</v>
      </c>
      <c r="S190" s="57">
        <v>78885827</v>
      </c>
      <c r="T190" s="61">
        <f t="shared" si="13"/>
        <v>154296874</v>
      </c>
      <c r="U190" s="62">
        <v>56445048</v>
      </c>
      <c r="V190" s="63">
        <v>43654</v>
      </c>
      <c r="W190" s="63">
        <v>43655</v>
      </c>
      <c r="X190" s="63">
        <v>44015</v>
      </c>
      <c r="Y190" s="47">
        <v>240</v>
      </c>
      <c r="Z190" s="47">
        <v>115</v>
      </c>
      <c r="AA190" s="65"/>
      <c r="AB190" s="55"/>
      <c r="AC190" s="55" t="s">
        <v>71</v>
      </c>
      <c r="AD190" s="55"/>
      <c r="AE190" s="55"/>
      <c r="AF190" s="66">
        <f t="shared" si="12"/>
        <v>0.36582107295316951</v>
      </c>
      <c r="AG190" s="67">
        <f>IF(SUMPRODUCT((A$14:A190=A190)*(B$14:B190=B190)*(C$14:C190=C190))&gt;1,0,1)</f>
        <v>1</v>
      </c>
      <c r="AH190" s="68" t="str">
        <f t="shared" si="14"/>
        <v>Interventoría</v>
      </c>
      <c r="AI190" s="68" t="str">
        <f t="shared" si="15"/>
        <v>Concurso de méritos</v>
      </c>
      <c r="AJ190" s="69" t="str">
        <f>IFERROR(VLOOKUP(F190,[1]Tipo!$C$12:$C$27,1,FALSE),"NO")</f>
        <v>NO</v>
      </c>
      <c r="AK190" s="68" t="str">
        <f t="shared" si="16"/>
        <v>Inversión</v>
      </c>
      <c r="AL190" s="68">
        <f t="shared" si="17"/>
        <v>45</v>
      </c>
      <c r="AM190" s="70"/>
      <c r="AN190" s="70"/>
      <c r="AO190" s="70"/>
      <c r="AP190"/>
      <c r="AQ190"/>
      <c r="AR190"/>
      <c r="AS190"/>
      <c r="AT190"/>
      <c r="AU190"/>
      <c r="AV190"/>
      <c r="AW190"/>
      <c r="AX190"/>
      <c r="AY190"/>
      <c r="AZ190"/>
      <c r="BA190"/>
      <c r="BB190"/>
      <c r="BC190"/>
      <c r="BD190"/>
      <c r="BE190"/>
      <c r="BF190"/>
      <c r="BG190"/>
      <c r="BH190"/>
      <c r="BI190"/>
      <c r="BJ190"/>
      <c r="BK190"/>
      <c r="BL190"/>
      <c r="BM190"/>
      <c r="BN190"/>
      <c r="BO190"/>
      <c r="BP190"/>
      <c r="BQ190"/>
    </row>
    <row r="191" spans="1:69" ht="27" hidden="1" customHeight="1" x14ac:dyDescent="0.25">
      <c r="A191" s="55">
        <v>190</v>
      </c>
      <c r="B191" s="47">
        <v>2019</v>
      </c>
      <c r="C191" s="48" t="s">
        <v>547</v>
      </c>
      <c r="D191" s="79" t="s">
        <v>548</v>
      </c>
      <c r="E191" s="48" t="s">
        <v>549</v>
      </c>
      <c r="F191" s="49" t="s">
        <v>429</v>
      </c>
      <c r="G191" s="50" t="s">
        <v>550</v>
      </c>
      <c r="H191" s="51" t="s">
        <v>69</v>
      </c>
      <c r="I191" s="52">
        <v>18</v>
      </c>
      <c r="J191" s="53" t="str">
        <f>IF(ISERROR(VLOOKUP(I191,[1]Eje_Pilar!$C$2:$E$47,2,FALSE))," ",VLOOKUP(I191,[1]Eje_Pilar!$C$2:$E$47,2,FALSE))</f>
        <v>Mejor movilidad para todos</v>
      </c>
      <c r="K191" s="53" t="str">
        <f>IF(ISERROR(VLOOKUP(I191,[1]Eje_Pilar!$C$2:$E$47,3,FALSE))," ",VLOOKUP(I191,[1]Eje_Pilar!$C$2:$E$47,3,FALSE))</f>
        <v>Pilar 2 Democracía Urbana</v>
      </c>
      <c r="L191" s="54">
        <v>1410</v>
      </c>
      <c r="M191" s="55">
        <v>860519291</v>
      </c>
      <c r="N191" s="56" t="s">
        <v>551</v>
      </c>
      <c r="O191" s="57">
        <v>89243154</v>
      </c>
      <c r="P191" s="58"/>
      <c r="Q191" s="59"/>
      <c r="R191" s="60"/>
      <c r="S191" s="57"/>
      <c r="T191" s="61">
        <f t="shared" si="13"/>
        <v>89243154</v>
      </c>
      <c r="U191" s="62"/>
      <c r="V191" s="63">
        <v>43654</v>
      </c>
      <c r="W191" s="63">
        <v>43655</v>
      </c>
      <c r="X191" s="63">
        <v>44015</v>
      </c>
      <c r="Y191" s="47">
        <v>240</v>
      </c>
      <c r="Z191" s="47">
        <v>115</v>
      </c>
      <c r="AA191" s="65"/>
      <c r="AB191" s="55"/>
      <c r="AC191" s="55" t="s">
        <v>71</v>
      </c>
      <c r="AD191" s="55"/>
      <c r="AE191" s="55"/>
      <c r="AF191" s="66">
        <f t="shared" si="12"/>
        <v>0</v>
      </c>
      <c r="AG191" s="67">
        <f>IF(SUMPRODUCT((A$14:A191=A191)*(B$14:B191=B191)*(C$14:C191=C191))&gt;1,0,1)</f>
        <v>0</v>
      </c>
      <c r="AH191" s="68" t="str">
        <f t="shared" si="14"/>
        <v>Interventoría</v>
      </c>
      <c r="AI191" s="68" t="str">
        <f t="shared" si="15"/>
        <v>Concurso de méritos</v>
      </c>
      <c r="AJ191" s="69" t="str">
        <f>IFERROR(VLOOKUP(F191,[1]Tipo!$C$12:$C$27,1,FALSE),"NO")</f>
        <v>NO</v>
      </c>
      <c r="AK191" s="68" t="str">
        <f t="shared" si="16"/>
        <v>Inversión</v>
      </c>
      <c r="AL191" s="68">
        <f t="shared" si="17"/>
        <v>18</v>
      </c>
      <c r="AM191" s="70"/>
      <c r="AN191" s="70"/>
      <c r="AO191" s="70"/>
      <c r="AP191"/>
      <c r="AQ191"/>
      <c r="AR191"/>
      <c r="AS191"/>
      <c r="AT191"/>
      <c r="AU191"/>
      <c r="AV191"/>
      <c r="AW191"/>
      <c r="AX191"/>
      <c r="AY191"/>
      <c r="AZ191"/>
      <c r="BA191"/>
      <c r="BB191"/>
      <c r="BC191"/>
      <c r="BD191"/>
      <c r="BE191"/>
      <c r="BF191"/>
      <c r="BG191"/>
      <c r="BH191"/>
      <c r="BI191"/>
      <c r="BJ191"/>
      <c r="BK191"/>
      <c r="BL191"/>
      <c r="BM191"/>
      <c r="BN191"/>
      <c r="BO191"/>
      <c r="BP191"/>
      <c r="BQ191"/>
    </row>
    <row r="192" spans="1:69" ht="27" hidden="1" customHeight="1" x14ac:dyDescent="0.25">
      <c r="A192" s="55">
        <v>191</v>
      </c>
      <c r="B192" s="47">
        <v>2019</v>
      </c>
      <c r="C192" s="48" t="s">
        <v>552</v>
      </c>
      <c r="D192" s="79" t="s">
        <v>553</v>
      </c>
      <c r="E192" s="48" t="s">
        <v>542</v>
      </c>
      <c r="F192" s="49" t="s">
        <v>429</v>
      </c>
      <c r="G192" s="50" t="s">
        <v>554</v>
      </c>
      <c r="H192" s="51" t="s">
        <v>69</v>
      </c>
      <c r="I192" s="52">
        <v>18</v>
      </c>
      <c r="J192" s="53" t="str">
        <f>IF(ISERROR(VLOOKUP(I192,[1]Eje_Pilar!$C$2:$E$47,2,FALSE))," ",VLOOKUP(I192,[1]Eje_Pilar!$C$2:$E$47,2,FALSE))</f>
        <v>Mejor movilidad para todos</v>
      </c>
      <c r="K192" s="53" t="str">
        <f>IF(ISERROR(VLOOKUP(I192,[1]Eje_Pilar!$C$2:$E$47,3,FALSE))," ",VLOOKUP(I192,[1]Eje_Pilar!$C$2:$E$47,3,FALSE))</f>
        <v>Pilar 2 Democracía Urbana</v>
      </c>
      <c r="L192" s="54">
        <v>1410</v>
      </c>
      <c r="M192" s="55">
        <v>901302715</v>
      </c>
      <c r="N192" s="56" t="s">
        <v>555</v>
      </c>
      <c r="O192" s="57">
        <v>6000000000</v>
      </c>
      <c r="P192" s="58"/>
      <c r="Q192" s="59"/>
      <c r="R192" s="60"/>
      <c r="S192" s="57"/>
      <c r="T192" s="61">
        <f t="shared" si="13"/>
        <v>6000000000</v>
      </c>
      <c r="U192" s="62"/>
      <c r="V192" s="63">
        <v>43665</v>
      </c>
      <c r="W192" s="63">
        <v>43739</v>
      </c>
      <c r="X192" s="63">
        <v>44012</v>
      </c>
      <c r="Y192" s="47">
        <v>300</v>
      </c>
      <c r="Z192" s="47"/>
      <c r="AA192" s="65"/>
      <c r="AB192" s="55"/>
      <c r="AC192" s="55" t="s">
        <v>71</v>
      </c>
      <c r="AD192" s="55"/>
      <c r="AE192" s="55"/>
      <c r="AF192" s="66">
        <f t="shared" si="12"/>
        <v>0</v>
      </c>
      <c r="AG192" s="67">
        <f>IF(SUMPRODUCT((A$14:A192=A192)*(B$14:B192=B192)*(C$14:C192=C192))&gt;1,0,1)</f>
        <v>1</v>
      </c>
      <c r="AH192" s="68" t="str">
        <f t="shared" si="14"/>
        <v>Obra pública</v>
      </c>
      <c r="AI192" s="68" t="str">
        <f t="shared" si="15"/>
        <v>Licitación pública</v>
      </c>
      <c r="AJ192" s="69" t="str">
        <f>IFERROR(VLOOKUP(F192,[1]Tipo!$C$12:$C$27,1,FALSE),"NO")</f>
        <v>NO</v>
      </c>
      <c r="AK192" s="68" t="str">
        <f t="shared" si="16"/>
        <v>Inversión</v>
      </c>
      <c r="AL192" s="68">
        <f t="shared" si="17"/>
        <v>18</v>
      </c>
      <c r="AM192" s="70"/>
      <c r="AN192" s="70"/>
      <c r="AO192" s="70"/>
      <c r="AP192"/>
      <c r="AQ192"/>
      <c r="AR192"/>
      <c r="AS192"/>
      <c r="AT192"/>
      <c r="AU192"/>
      <c r="AV192"/>
      <c r="AW192"/>
      <c r="AX192"/>
      <c r="AY192"/>
      <c r="AZ192"/>
      <c r="BA192"/>
      <c r="BB192"/>
      <c r="BC192"/>
      <c r="BD192"/>
      <c r="BE192"/>
      <c r="BF192"/>
      <c r="BG192"/>
      <c r="BH192"/>
      <c r="BI192"/>
      <c r="BJ192"/>
      <c r="BK192"/>
      <c r="BL192"/>
      <c r="BM192"/>
      <c r="BN192"/>
      <c r="BO192"/>
      <c r="BP192"/>
      <c r="BQ192"/>
    </row>
    <row r="193" spans="1:69" ht="27" hidden="1" customHeight="1" x14ac:dyDescent="0.25">
      <c r="A193" s="55">
        <v>192</v>
      </c>
      <c r="B193" s="47">
        <v>2019</v>
      </c>
      <c r="C193" s="48" t="s">
        <v>556</v>
      </c>
      <c r="D193" s="79" t="s">
        <v>548</v>
      </c>
      <c r="E193" s="48" t="s">
        <v>549</v>
      </c>
      <c r="F193" s="49" t="s">
        <v>429</v>
      </c>
      <c r="G193" s="50" t="s">
        <v>557</v>
      </c>
      <c r="H193" s="51" t="s">
        <v>69</v>
      </c>
      <c r="I193" s="52">
        <v>18</v>
      </c>
      <c r="J193" s="53" t="str">
        <f>IF(ISERROR(VLOOKUP(I193,[1]Eje_Pilar!$C$2:$E$47,2,FALSE))," ",VLOOKUP(I193,[1]Eje_Pilar!$C$2:$E$47,2,FALSE))</f>
        <v>Mejor movilidad para todos</v>
      </c>
      <c r="K193" s="53" t="str">
        <f>IF(ISERROR(VLOOKUP(I193,[1]Eje_Pilar!$C$2:$E$47,3,FALSE))," ",VLOOKUP(I193,[1]Eje_Pilar!$C$2:$E$47,3,FALSE))</f>
        <v>Pilar 2 Democracía Urbana</v>
      </c>
      <c r="L193" s="54">
        <v>1410</v>
      </c>
      <c r="M193" s="55">
        <v>901302373</v>
      </c>
      <c r="N193" s="56" t="s">
        <v>558</v>
      </c>
      <c r="O193" s="57">
        <v>530000000</v>
      </c>
      <c r="P193" s="58"/>
      <c r="Q193" s="59"/>
      <c r="R193" s="60"/>
      <c r="S193" s="57"/>
      <c r="T193" s="61">
        <f t="shared" si="13"/>
        <v>530000000</v>
      </c>
      <c r="U193" s="62">
        <v>38160000</v>
      </c>
      <c r="V193" s="63">
        <v>43665</v>
      </c>
      <c r="W193" s="63">
        <v>43739</v>
      </c>
      <c r="X193" s="63">
        <v>44012</v>
      </c>
      <c r="Y193" s="47">
        <v>300</v>
      </c>
      <c r="Z193" s="47"/>
      <c r="AA193" s="65"/>
      <c r="AB193" s="55"/>
      <c r="AC193" s="55" t="s">
        <v>71</v>
      </c>
      <c r="AD193" s="55"/>
      <c r="AE193" s="55"/>
      <c r="AF193" s="66">
        <f t="shared" si="12"/>
        <v>7.1999999999999995E-2</v>
      </c>
      <c r="AG193" s="67">
        <f>IF(SUMPRODUCT((A$14:A193=A193)*(B$14:B193=B193)*(C$14:C193=C193))&gt;1,0,1)</f>
        <v>1</v>
      </c>
      <c r="AH193" s="68" t="str">
        <f t="shared" si="14"/>
        <v>Interventoría</v>
      </c>
      <c r="AI193" s="68" t="str">
        <f t="shared" si="15"/>
        <v>Concurso de méritos</v>
      </c>
      <c r="AJ193" s="69" t="str">
        <f>IFERROR(VLOOKUP(F193,[1]Tipo!$C$12:$C$27,1,FALSE),"NO")</f>
        <v>NO</v>
      </c>
      <c r="AK193" s="68" t="str">
        <f t="shared" si="16"/>
        <v>Inversión</v>
      </c>
      <c r="AL193" s="68">
        <f t="shared" si="17"/>
        <v>18</v>
      </c>
      <c r="AM193" s="70"/>
      <c r="AN193" s="70"/>
      <c r="AO193" s="70"/>
      <c r="AP193"/>
      <c r="AQ193"/>
      <c r="AR193"/>
      <c r="AS193"/>
      <c r="AT193"/>
      <c r="AU193"/>
      <c r="AV193"/>
      <c r="AW193"/>
      <c r="AX193"/>
      <c r="AY193"/>
      <c r="AZ193"/>
      <c r="BA193"/>
      <c r="BB193"/>
      <c r="BC193"/>
      <c r="BD193"/>
      <c r="BE193"/>
      <c r="BF193"/>
      <c r="BG193"/>
      <c r="BH193"/>
      <c r="BI193"/>
      <c r="BJ193"/>
      <c r="BK193"/>
      <c r="BL193"/>
      <c r="BM193"/>
      <c r="BN193"/>
      <c r="BO193"/>
      <c r="BP193"/>
      <c r="BQ193"/>
    </row>
    <row r="194" spans="1:69" ht="27" hidden="1" customHeight="1" x14ac:dyDescent="0.25">
      <c r="A194" s="55">
        <v>193</v>
      </c>
      <c r="B194" s="47">
        <v>2019</v>
      </c>
      <c r="C194" s="48" t="s">
        <v>559</v>
      </c>
      <c r="D194" s="79" t="s">
        <v>548</v>
      </c>
      <c r="E194" s="48" t="s">
        <v>549</v>
      </c>
      <c r="F194" s="49" t="s">
        <v>429</v>
      </c>
      <c r="G194" s="50" t="s">
        <v>560</v>
      </c>
      <c r="H194" s="51" t="s">
        <v>69</v>
      </c>
      <c r="I194" s="52">
        <v>3</v>
      </c>
      <c r="J194" s="53" t="str">
        <f>IF(ISERROR(VLOOKUP(I194,[1]Eje_Pilar!$C$2:$E$47,2,FALSE))," ",VLOOKUP(I194,[1]Eje_Pilar!$C$2:$E$47,2,FALSE))</f>
        <v>Igualdad y autonomía para una Bogotá incluyente</v>
      </c>
      <c r="K194" s="53" t="str">
        <f>IF(ISERROR(VLOOKUP(I194,[1]Eje_Pilar!$C$2:$E$47,3,FALSE))," ",VLOOKUP(I194,[1]Eje_Pilar!$C$2:$E$47,3,FALSE))</f>
        <v>Pilar 1 Igualdad de Calidad de Vida</v>
      </c>
      <c r="L194" s="54">
        <v>1404</v>
      </c>
      <c r="M194" s="55">
        <v>901196574</v>
      </c>
      <c r="N194" s="56" t="s">
        <v>561</v>
      </c>
      <c r="O194" s="57">
        <v>65742364</v>
      </c>
      <c r="P194" s="58"/>
      <c r="Q194" s="59"/>
      <c r="R194" s="60"/>
      <c r="S194" s="57"/>
      <c r="T194" s="61">
        <f t="shared" si="13"/>
        <v>65742364</v>
      </c>
      <c r="U194" s="62"/>
      <c r="V194" s="63">
        <v>43676</v>
      </c>
      <c r="W194" s="63">
        <v>43721</v>
      </c>
      <c r="X194" s="63">
        <v>43994</v>
      </c>
      <c r="Y194" s="47">
        <v>270</v>
      </c>
      <c r="Z194" s="47"/>
      <c r="AA194" s="65"/>
      <c r="AB194" s="55"/>
      <c r="AC194" s="55" t="s">
        <v>71</v>
      </c>
      <c r="AD194" s="55"/>
      <c r="AE194" s="55"/>
      <c r="AF194" s="66">
        <f t="shared" si="12"/>
        <v>0</v>
      </c>
      <c r="AG194" s="67">
        <f>IF(SUMPRODUCT((A$14:A194=A194)*(B$14:B194=B194)*(C$14:C194=C194))&gt;1,0,1)</f>
        <v>1</v>
      </c>
      <c r="AH194" s="68" t="str">
        <f t="shared" si="14"/>
        <v>Interventoría</v>
      </c>
      <c r="AI194" s="68" t="str">
        <f t="shared" si="15"/>
        <v>Concurso de méritos</v>
      </c>
      <c r="AJ194" s="69" t="str">
        <f>IFERROR(VLOOKUP(F194,[1]Tipo!$C$12:$C$27,1,FALSE),"NO")</f>
        <v>NO</v>
      </c>
      <c r="AK194" s="68" t="str">
        <f t="shared" si="16"/>
        <v>Inversión</v>
      </c>
      <c r="AL194" s="68">
        <f t="shared" si="17"/>
        <v>3</v>
      </c>
      <c r="AM194" s="70"/>
      <c r="AN194" s="70"/>
      <c r="AO194" s="70"/>
      <c r="AP194"/>
      <c r="AQ194"/>
      <c r="AR194"/>
      <c r="AS194"/>
      <c r="AT194"/>
      <c r="AU194"/>
      <c r="AV194"/>
      <c r="AW194"/>
      <c r="AX194"/>
      <c r="AY194"/>
      <c r="AZ194"/>
      <c r="BA194"/>
      <c r="BB194"/>
      <c r="BC194"/>
      <c r="BD194"/>
      <c r="BE194"/>
      <c r="BF194"/>
      <c r="BG194"/>
      <c r="BH194"/>
      <c r="BI194"/>
      <c r="BJ194"/>
      <c r="BK194"/>
      <c r="BL194"/>
      <c r="BM194"/>
      <c r="BN194"/>
      <c r="BO194"/>
      <c r="BP194"/>
      <c r="BQ194"/>
    </row>
    <row r="195" spans="1:69" ht="27" hidden="1" customHeight="1" x14ac:dyDescent="0.25">
      <c r="A195" s="55">
        <v>194</v>
      </c>
      <c r="B195" s="47">
        <v>2019</v>
      </c>
      <c r="C195" s="48" t="s">
        <v>562</v>
      </c>
      <c r="D195" s="79" t="s">
        <v>471</v>
      </c>
      <c r="E195" s="48" t="s">
        <v>542</v>
      </c>
      <c r="F195" s="49" t="s">
        <v>429</v>
      </c>
      <c r="G195" s="50" t="s">
        <v>563</v>
      </c>
      <c r="H195" s="51" t="s">
        <v>69</v>
      </c>
      <c r="I195" s="52">
        <v>45</v>
      </c>
      <c r="J195" s="53" t="str">
        <f>IF(ISERROR(VLOOKUP(I195,[1]Eje_Pilar!$C$2:$E$47,2,FALSE))," ",VLOOKUP(I195,[1]Eje_Pilar!$C$2:$E$47,2,FALSE))</f>
        <v>Gobernanza e influencia local, regional e internacional</v>
      </c>
      <c r="K195" s="53" t="str">
        <f>IF(ISERROR(VLOOKUP(I195,[1]Eje_Pilar!$C$2:$E$47,3,FALSE))," ",VLOOKUP(I195,[1]Eje_Pilar!$C$2:$E$47,3,FALSE))</f>
        <v>Eje Transversal 4 Gobierno Legitimo, Fortalecimiento Local y Eficiencia</v>
      </c>
      <c r="L195" s="54">
        <v>1416</v>
      </c>
      <c r="M195" s="55">
        <v>830123782</v>
      </c>
      <c r="N195" s="56" t="s">
        <v>564</v>
      </c>
      <c r="O195" s="57">
        <v>380550000</v>
      </c>
      <c r="P195" s="58"/>
      <c r="Q195" s="59"/>
      <c r="R195" s="60"/>
      <c r="S195" s="57"/>
      <c r="T195" s="61">
        <f t="shared" si="13"/>
        <v>380550000</v>
      </c>
      <c r="U195" s="62">
        <v>339050000</v>
      </c>
      <c r="V195" s="63">
        <v>43676</v>
      </c>
      <c r="W195" s="63">
        <v>43682</v>
      </c>
      <c r="X195" s="63">
        <v>43894</v>
      </c>
      <c r="Y195" s="47">
        <v>210</v>
      </c>
      <c r="Z195" s="47"/>
      <c r="AA195" s="65"/>
      <c r="AB195" s="55"/>
      <c r="AC195" s="55" t="s">
        <v>71</v>
      </c>
      <c r="AD195" s="55"/>
      <c r="AE195" s="55"/>
      <c r="AF195" s="66">
        <f t="shared" si="12"/>
        <v>0.89094731309946129</v>
      </c>
      <c r="AG195" s="67">
        <f>IF(SUMPRODUCT((A$14:A195=A195)*(B$14:B195=B195)*(C$14:C195=C195))&gt;1,0,1)</f>
        <v>1</v>
      </c>
      <c r="AH195" s="68" t="str">
        <f t="shared" si="14"/>
        <v>Contratos de prestación de servicios</v>
      </c>
      <c r="AI195" s="68" t="str">
        <f t="shared" si="15"/>
        <v>Licitación pública</v>
      </c>
      <c r="AJ195" s="69" t="str">
        <f>IFERROR(VLOOKUP(F195,[1]Tipo!$C$12:$C$27,1,FALSE),"NO")</f>
        <v>NO</v>
      </c>
      <c r="AK195" s="68" t="str">
        <f t="shared" si="16"/>
        <v>Inversión</v>
      </c>
      <c r="AL195" s="68">
        <f t="shared" si="17"/>
        <v>45</v>
      </c>
      <c r="AM195" s="70"/>
      <c r="AN195" s="70"/>
      <c r="AO195" s="70"/>
      <c r="AP195"/>
      <c r="AQ195"/>
      <c r="AR195"/>
      <c r="AS195"/>
      <c r="AT195"/>
      <c r="AU195"/>
      <c r="AV195"/>
      <c r="AW195"/>
      <c r="AX195"/>
      <c r="AY195"/>
      <c r="AZ195"/>
      <c r="BA195"/>
      <c r="BB195"/>
      <c r="BC195"/>
      <c r="BD195"/>
      <c r="BE195"/>
      <c r="BF195"/>
      <c r="BG195"/>
      <c r="BH195"/>
      <c r="BI195"/>
      <c r="BJ195"/>
      <c r="BK195"/>
      <c r="BL195"/>
      <c r="BM195"/>
      <c r="BN195"/>
      <c r="BO195"/>
      <c r="BP195"/>
      <c r="BQ195"/>
    </row>
    <row r="196" spans="1:69" ht="27" hidden="1" customHeight="1" x14ac:dyDescent="0.25">
      <c r="A196" s="55">
        <v>195</v>
      </c>
      <c r="B196" s="47">
        <v>2019</v>
      </c>
      <c r="C196" s="48" t="s">
        <v>565</v>
      </c>
      <c r="D196" s="79" t="s">
        <v>471</v>
      </c>
      <c r="E196" s="48" t="s">
        <v>542</v>
      </c>
      <c r="F196" s="49" t="s">
        <v>429</v>
      </c>
      <c r="G196" s="50" t="s">
        <v>566</v>
      </c>
      <c r="H196" s="51" t="s">
        <v>69</v>
      </c>
      <c r="I196" s="52">
        <v>11</v>
      </c>
      <c r="J196" s="53" t="str">
        <f>IF(ISERROR(VLOOKUP(I196,[1]Eje_Pilar!$C$2:$E$47,2,FALSE))," ",VLOOKUP(I196,[1]Eje_Pilar!$C$2:$E$47,2,FALSE))</f>
        <v>Mejores oportunidades para el desarrollo a través de la cultura, la recreación y el deporte</v>
      </c>
      <c r="K196" s="53" t="str">
        <f>IF(ISERROR(VLOOKUP(I196,[1]Eje_Pilar!$C$2:$E$47,3,FALSE))," ",VLOOKUP(I196,[1]Eje_Pilar!$C$2:$E$47,3,FALSE))</f>
        <v>Pilar 1 Igualdad de Calidad de Vida</v>
      </c>
      <c r="L196" s="54">
        <v>1407</v>
      </c>
      <c r="M196" s="55">
        <v>901306621</v>
      </c>
      <c r="N196" s="56" t="s">
        <v>567</v>
      </c>
      <c r="O196" s="57">
        <v>1995463035</v>
      </c>
      <c r="P196" s="58"/>
      <c r="Q196" s="59"/>
      <c r="R196" s="60"/>
      <c r="S196" s="57"/>
      <c r="T196" s="61">
        <f t="shared" si="13"/>
        <v>1995463035</v>
      </c>
      <c r="U196" s="62"/>
      <c r="V196" s="63">
        <v>43679</v>
      </c>
      <c r="W196" s="63">
        <v>43753</v>
      </c>
      <c r="X196" s="63">
        <v>44088</v>
      </c>
      <c r="Y196" s="47">
        <v>330</v>
      </c>
      <c r="Z196" s="47"/>
      <c r="AA196" s="65"/>
      <c r="AB196" s="55"/>
      <c r="AC196" s="55" t="s">
        <v>71</v>
      </c>
      <c r="AD196" s="55"/>
      <c r="AE196" s="55"/>
      <c r="AF196" s="66">
        <f t="shared" si="12"/>
        <v>0</v>
      </c>
      <c r="AG196" s="67">
        <f>IF(SUMPRODUCT((A$14:A196=A196)*(B$14:B196=B196)*(C$14:C196=C196))&gt;1,0,1)</f>
        <v>1</v>
      </c>
      <c r="AH196" s="68" t="str">
        <f t="shared" si="14"/>
        <v>Contratos de prestación de servicios</v>
      </c>
      <c r="AI196" s="68" t="str">
        <f t="shared" si="15"/>
        <v>Licitación pública</v>
      </c>
      <c r="AJ196" s="69" t="str">
        <f>IFERROR(VLOOKUP(F196,[1]Tipo!$C$12:$C$27,1,FALSE),"NO")</f>
        <v>NO</v>
      </c>
      <c r="AK196" s="68" t="str">
        <f t="shared" si="16"/>
        <v>Inversión</v>
      </c>
      <c r="AL196" s="68">
        <f t="shared" si="17"/>
        <v>11</v>
      </c>
      <c r="AM196" s="70"/>
      <c r="AN196" s="70"/>
      <c r="AO196" s="70"/>
      <c r="AP196"/>
      <c r="AQ196"/>
      <c r="AR196"/>
      <c r="AS196"/>
      <c r="AT196"/>
      <c r="AU196"/>
      <c r="AV196"/>
      <c r="AW196"/>
      <c r="AX196"/>
      <c r="AY196"/>
      <c r="AZ196"/>
      <c r="BA196"/>
      <c r="BB196"/>
      <c r="BC196"/>
      <c r="BD196"/>
      <c r="BE196"/>
      <c r="BF196"/>
      <c r="BG196"/>
      <c r="BH196"/>
      <c r="BI196"/>
      <c r="BJ196"/>
      <c r="BK196"/>
      <c r="BL196"/>
      <c r="BM196"/>
      <c r="BN196"/>
      <c r="BO196"/>
      <c r="BP196"/>
      <c r="BQ196"/>
    </row>
    <row r="197" spans="1:69" ht="27" hidden="1" customHeight="1" x14ac:dyDescent="0.25">
      <c r="A197" s="55">
        <v>196</v>
      </c>
      <c r="B197" s="47">
        <v>2019</v>
      </c>
      <c r="C197" s="48" t="s">
        <v>568</v>
      </c>
      <c r="D197" s="79" t="s">
        <v>471</v>
      </c>
      <c r="E197" s="48" t="s">
        <v>476</v>
      </c>
      <c r="F197" s="49" t="s">
        <v>429</v>
      </c>
      <c r="G197" s="50" t="s">
        <v>569</v>
      </c>
      <c r="H197" s="51" t="s">
        <v>69</v>
      </c>
      <c r="I197" s="52">
        <v>45</v>
      </c>
      <c r="J197" s="53" t="str">
        <f>IF(ISERROR(VLOOKUP(I197,[1]Eje_Pilar!$C$2:$E$47,2,FALSE))," ",VLOOKUP(I197,[1]Eje_Pilar!$C$2:$E$47,2,FALSE))</f>
        <v>Gobernanza e influencia local, regional e internacional</v>
      </c>
      <c r="K197" s="53" t="str">
        <f>IF(ISERROR(VLOOKUP(I197,[1]Eje_Pilar!$C$2:$E$47,3,FALSE))," ",VLOOKUP(I197,[1]Eje_Pilar!$C$2:$E$47,3,FALSE))</f>
        <v>Eje Transversal 4 Gobierno Legitimo, Fortalecimiento Local y Eficiencia</v>
      </c>
      <c r="L197" s="54">
        <v>1415</v>
      </c>
      <c r="M197" s="55">
        <v>901004621</v>
      </c>
      <c r="N197" s="56" t="s">
        <v>570</v>
      </c>
      <c r="O197" s="57">
        <v>14150000</v>
      </c>
      <c r="P197" s="58">
        <v>1</v>
      </c>
      <c r="Q197" s="59">
        <v>-675000</v>
      </c>
      <c r="R197" s="60"/>
      <c r="S197" s="57"/>
      <c r="T197" s="61">
        <f t="shared" si="13"/>
        <v>13475000</v>
      </c>
      <c r="U197" s="62">
        <v>13475000</v>
      </c>
      <c r="V197" s="63">
        <v>43679</v>
      </c>
      <c r="W197" s="63">
        <v>43693</v>
      </c>
      <c r="X197" s="63">
        <v>43784</v>
      </c>
      <c r="Y197" s="47">
        <v>90</v>
      </c>
      <c r="Z197" s="47"/>
      <c r="AA197" s="65"/>
      <c r="AB197" s="55"/>
      <c r="AC197" s="55"/>
      <c r="AD197" s="55"/>
      <c r="AE197" s="55" t="s">
        <v>71</v>
      </c>
      <c r="AF197" s="66">
        <f t="shared" si="12"/>
        <v>1</v>
      </c>
      <c r="AG197" s="67">
        <f>IF(SUMPRODUCT((A$14:A197=A197)*(B$14:B197=B197)*(C$14:C197=C197))&gt;1,0,1)</f>
        <v>1</v>
      </c>
      <c r="AH197" s="68" t="str">
        <f t="shared" si="14"/>
        <v>Contratos de prestación de servicios</v>
      </c>
      <c r="AI197" s="68" t="str">
        <f t="shared" si="15"/>
        <v>Contratación mínima cuantia</v>
      </c>
      <c r="AJ197" s="69" t="str">
        <f>IFERROR(VLOOKUP(F197,[1]Tipo!$C$12:$C$27,1,FALSE),"NO")</f>
        <v>NO</v>
      </c>
      <c r="AK197" s="68" t="str">
        <f t="shared" si="16"/>
        <v>Inversión</v>
      </c>
      <c r="AL197" s="68">
        <f t="shared" si="17"/>
        <v>45</v>
      </c>
      <c r="AM197" s="70"/>
      <c r="AN197" s="70"/>
      <c r="AO197" s="70"/>
      <c r="AP197"/>
      <c r="AQ197"/>
      <c r="AR197"/>
      <c r="AS197"/>
      <c r="AT197"/>
      <c r="AU197"/>
      <c r="AV197"/>
      <c r="AW197"/>
      <c r="AX197"/>
      <c r="AY197"/>
      <c r="AZ197"/>
      <c r="BA197"/>
      <c r="BB197"/>
      <c r="BC197"/>
      <c r="BD197"/>
      <c r="BE197"/>
      <c r="BF197"/>
      <c r="BG197"/>
      <c r="BH197"/>
      <c r="BI197"/>
      <c r="BJ197"/>
      <c r="BK197"/>
      <c r="BL197"/>
      <c r="BM197"/>
      <c r="BN197"/>
      <c r="BO197"/>
      <c r="BP197"/>
      <c r="BQ197"/>
    </row>
    <row r="198" spans="1:69" ht="27" hidden="1" customHeight="1" x14ac:dyDescent="0.25">
      <c r="A198" s="55">
        <v>197</v>
      </c>
      <c r="B198" s="47">
        <v>2019</v>
      </c>
      <c r="C198" s="48" t="s">
        <v>571</v>
      </c>
      <c r="D198" s="79" t="s">
        <v>471</v>
      </c>
      <c r="E198" s="48" t="s">
        <v>542</v>
      </c>
      <c r="F198" s="49" t="s">
        <v>429</v>
      </c>
      <c r="G198" s="50" t="s">
        <v>572</v>
      </c>
      <c r="H198" s="51" t="s">
        <v>69</v>
      </c>
      <c r="I198" s="52">
        <v>2</v>
      </c>
      <c r="J198" s="53" t="str">
        <f>IF(ISERROR(VLOOKUP(I198,[1]Eje_Pilar!$C$2:$E$47,2,FALSE))," ",VLOOKUP(I198,[1]Eje_Pilar!$C$2:$E$47,2,FALSE))</f>
        <v>Desarrollo integral desde la gestación hasta la adolescencia</v>
      </c>
      <c r="K198" s="53" t="str">
        <f>IF(ISERROR(VLOOKUP(I198,[1]Eje_Pilar!$C$2:$E$47,3,FALSE))," ",VLOOKUP(I198,[1]Eje_Pilar!$C$2:$E$47,3,FALSE))</f>
        <v>Pilar 1 Igualdad de Calidad de Vida</v>
      </c>
      <c r="L198" s="54">
        <v>1402</v>
      </c>
      <c r="M198" s="55">
        <v>900454188</v>
      </c>
      <c r="N198" s="90" t="s">
        <v>573</v>
      </c>
      <c r="O198" s="57">
        <v>333775260</v>
      </c>
      <c r="P198" s="58"/>
      <c r="Q198" s="59"/>
      <c r="R198" s="60"/>
      <c r="S198" s="57"/>
      <c r="T198" s="61">
        <f t="shared" si="13"/>
        <v>333775260</v>
      </c>
      <c r="U198" s="62">
        <v>133451780</v>
      </c>
      <c r="V198" s="63">
        <v>43682</v>
      </c>
      <c r="W198" s="63">
        <v>43703</v>
      </c>
      <c r="X198" s="63">
        <v>43915</v>
      </c>
      <c r="Y198" s="47">
        <v>210</v>
      </c>
      <c r="Z198" s="47"/>
      <c r="AA198" s="65"/>
      <c r="AB198" s="55"/>
      <c r="AC198" s="55" t="s">
        <v>71</v>
      </c>
      <c r="AD198" s="55"/>
      <c r="AE198" s="55"/>
      <c r="AF198" s="66">
        <f t="shared" si="12"/>
        <v>0.39982525966723836</v>
      </c>
      <c r="AG198" s="67">
        <f>IF(SUMPRODUCT((A$14:A198=A198)*(B$14:B198=B198)*(C$14:C198=C198))&gt;1,0,1)</f>
        <v>1</v>
      </c>
      <c r="AH198" s="68" t="str">
        <f t="shared" si="14"/>
        <v>Contratos de prestación de servicios</v>
      </c>
      <c r="AI198" s="68" t="str">
        <f t="shared" si="15"/>
        <v>Licitación pública</v>
      </c>
      <c r="AJ198" s="69" t="str">
        <f>IFERROR(VLOOKUP(F198,[1]Tipo!$C$12:$C$27,1,FALSE),"NO")</f>
        <v>NO</v>
      </c>
      <c r="AK198" s="68" t="str">
        <f t="shared" si="16"/>
        <v>Inversión</v>
      </c>
      <c r="AL198" s="68">
        <f t="shared" si="17"/>
        <v>2</v>
      </c>
      <c r="AM198" s="70"/>
      <c r="AN198" s="70"/>
      <c r="AO198" s="70"/>
      <c r="AP198"/>
      <c r="AQ198"/>
      <c r="AR198"/>
      <c r="AS198"/>
      <c r="AT198"/>
      <c r="AU198"/>
      <c r="AV198"/>
      <c r="AW198"/>
      <c r="AX198"/>
      <c r="AY198"/>
      <c r="AZ198"/>
      <c r="BA198"/>
      <c r="BB198"/>
      <c r="BC198"/>
      <c r="BD198"/>
      <c r="BE198"/>
      <c r="BF198"/>
      <c r="BG198"/>
      <c r="BH198"/>
      <c r="BI198"/>
      <c r="BJ198"/>
      <c r="BK198"/>
      <c r="BL198"/>
      <c r="BM198"/>
      <c r="BN198"/>
      <c r="BO198"/>
      <c r="BP198"/>
      <c r="BQ198"/>
    </row>
    <row r="199" spans="1:69" ht="27" hidden="1" customHeight="1" x14ac:dyDescent="0.25">
      <c r="A199" s="55">
        <v>198</v>
      </c>
      <c r="B199" s="47">
        <v>2019</v>
      </c>
      <c r="C199" s="48" t="s">
        <v>574</v>
      </c>
      <c r="D199" s="79" t="s">
        <v>553</v>
      </c>
      <c r="E199" s="48" t="s">
        <v>542</v>
      </c>
      <c r="F199" s="49" t="s">
        <v>429</v>
      </c>
      <c r="G199" s="50" t="s">
        <v>575</v>
      </c>
      <c r="H199" s="51" t="s">
        <v>69</v>
      </c>
      <c r="I199" s="52">
        <v>2</v>
      </c>
      <c r="J199" s="53" t="str">
        <f>IF(ISERROR(VLOOKUP(I199,[1]Eje_Pilar!$C$2:$E$47,2,FALSE))," ",VLOOKUP(I199,[1]Eje_Pilar!$C$2:$E$47,2,FALSE))</f>
        <v>Desarrollo integral desde la gestación hasta la adolescencia</v>
      </c>
      <c r="K199" s="53" t="str">
        <f>IF(ISERROR(VLOOKUP(I199,[1]Eje_Pilar!$C$2:$E$47,3,FALSE))," ",VLOOKUP(I199,[1]Eje_Pilar!$C$2:$E$47,3,FALSE))</f>
        <v>Pilar 1 Igualdad de Calidad de Vida</v>
      </c>
      <c r="L199" s="54">
        <v>1402</v>
      </c>
      <c r="M199" s="55">
        <v>901310373</v>
      </c>
      <c r="N199" s="56" t="s">
        <v>576</v>
      </c>
      <c r="O199" s="57">
        <v>200571749</v>
      </c>
      <c r="P199" s="58"/>
      <c r="Q199" s="59"/>
      <c r="R199" s="60"/>
      <c r="S199" s="57"/>
      <c r="T199" s="61">
        <f t="shared" si="13"/>
        <v>200571749</v>
      </c>
      <c r="U199" s="62">
        <v>105603824</v>
      </c>
      <c r="V199" s="63">
        <v>43689</v>
      </c>
      <c r="W199" s="63">
        <v>43770</v>
      </c>
      <c r="X199" s="63">
        <v>43890</v>
      </c>
      <c r="Y199" s="47">
        <v>120</v>
      </c>
      <c r="Z199" s="47"/>
      <c r="AA199" s="65"/>
      <c r="AB199" s="55"/>
      <c r="AC199" s="55" t="s">
        <v>71</v>
      </c>
      <c r="AD199" s="55"/>
      <c r="AE199" s="55"/>
      <c r="AF199" s="66">
        <f t="shared" si="12"/>
        <v>0.52651395087550446</v>
      </c>
      <c r="AG199" s="67">
        <f>IF(SUMPRODUCT((A$14:A199=A199)*(B$14:B199=B199)*(C$14:C199=C199))&gt;1,0,1)</f>
        <v>1</v>
      </c>
      <c r="AH199" s="68" t="str">
        <f t="shared" si="14"/>
        <v>Obra pública</v>
      </c>
      <c r="AI199" s="68" t="str">
        <f t="shared" si="15"/>
        <v>Licitación pública</v>
      </c>
      <c r="AJ199" s="69" t="str">
        <f>IFERROR(VLOOKUP(F199,[1]Tipo!$C$12:$C$27,1,FALSE),"NO")</f>
        <v>NO</v>
      </c>
      <c r="AK199" s="68" t="str">
        <f t="shared" si="16"/>
        <v>Inversión</v>
      </c>
      <c r="AL199" s="68">
        <f t="shared" si="17"/>
        <v>2</v>
      </c>
      <c r="AM199" s="70"/>
      <c r="AN199" s="70"/>
      <c r="AO199" s="70"/>
      <c r="AP199"/>
      <c r="AQ199"/>
      <c r="AR199"/>
      <c r="AS199"/>
      <c r="AT199"/>
      <c r="AU199"/>
      <c r="AV199"/>
      <c r="AW199"/>
      <c r="AX199"/>
      <c r="AY199"/>
      <c r="AZ199"/>
      <c r="BA199"/>
      <c r="BB199"/>
      <c r="BC199"/>
      <c r="BD199"/>
      <c r="BE199"/>
      <c r="BF199"/>
      <c r="BG199"/>
      <c r="BH199"/>
      <c r="BI199"/>
      <c r="BJ199"/>
      <c r="BK199"/>
      <c r="BL199"/>
      <c r="BM199"/>
      <c r="BN199"/>
      <c r="BO199"/>
      <c r="BP199"/>
      <c r="BQ199"/>
    </row>
    <row r="200" spans="1:69" ht="27" hidden="1" customHeight="1" x14ac:dyDescent="0.25">
      <c r="A200" s="55">
        <v>203</v>
      </c>
      <c r="B200" s="47">
        <v>2019</v>
      </c>
      <c r="C200" s="48" t="s">
        <v>577</v>
      </c>
      <c r="D200" s="79" t="s">
        <v>480</v>
      </c>
      <c r="E200" s="48" t="s">
        <v>476</v>
      </c>
      <c r="F200" s="87" t="s">
        <v>429</v>
      </c>
      <c r="G200" s="50" t="s">
        <v>578</v>
      </c>
      <c r="H200" s="51" t="s">
        <v>69</v>
      </c>
      <c r="I200" s="52">
        <v>45</v>
      </c>
      <c r="J200" s="53" t="s">
        <v>462</v>
      </c>
      <c r="K200" s="53" t="str">
        <f>IF(ISERROR(VLOOKUP(I200,[1]Eje_Pilar!$C$2:$E$47,3,FALSE))," ",VLOOKUP(I200,[1]Eje_Pilar!$C$2:$E$47,3,FALSE))</f>
        <v>Eje Transversal 4 Gobierno Legitimo, Fortalecimiento Local y Eficiencia</v>
      </c>
      <c r="L200" s="54">
        <v>1415</v>
      </c>
      <c r="M200" s="55">
        <v>52993434</v>
      </c>
      <c r="N200" t="s">
        <v>579</v>
      </c>
      <c r="O200" s="86">
        <v>17150000</v>
      </c>
      <c r="P200" s="58"/>
      <c r="Q200" s="59"/>
      <c r="R200" s="60"/>
      <c r="S200" s="57"/>
      <c r="T200" s="61">
        <f t="shared" si="13"/>
        <v>17150000</v>
      </c>
      <c r="U200" s="62"/>
      <c r="V200" s="63">
        <v>43691</v>
      </c>
      <c r="W200" s="63">
        <v>43693</v>
      </c>
      <c r="X200" s="63">
        <v>43784</v>
      </c>
      <c r="Y200" s="47">
        <v>90</v>
      </c>
      <c r="Z200" s="47"/>
      <c r="AA200" s="65"/>
      <c r="AB200" s="55"/>
      <c r="AC200" s="55"/>
      <c r="AD200" s="55" t="s">
        <v>71</v>
      </c>
      <c r="AE200" s="55"/>
      <c r="AF200" s="66">
        <f t="shared" si="12"/>
        <v>0</v>
      </c>
      <c r="AG200" s="67">
        <f>IF(SUMPRODUCT((A$14:A200=A200)*(B$14:B200=B200)*(C$14:C200=C200))&gt;1,0,1)</f>
        <v>1</v>
      </c>
      <c r="AH200" s="68" t="str">
        <f t="shared" si="14"/>
        <v>Suministro</v>
      </c>
      <c r="AI200" s="68" t="str">
        <f t="shared" si="15"/>
        <v>Contratación mínima cuantia</v>
      </c>
      <c r="AJ200" s="69" t="str">
        <f>IFERROR(VLOOKUP(F200,[1]Tipo!$C$12:$C$27,1,FALSE),"NO")</f>
        <v>NO</v>
      </c>
      <c r="AK200" s="68" t="str">
        <f t="shared" si="16"/>
        <v>Inversión</v>
      </c>
      <c r="AL200" s="68">
        <f t="shared" si="17"/>
        <v>45</v>
      </c>
      <c r="AM200" s="70"/>
      <c r="AN200" s="70"/>
      <c r="AO200" s="70"/>
      <c r="AP200"/>
      <c r="AQ200"/>
      <c r="AR200"/>
      <c r="AS200"/>
      <c r="AT200"/>
      <c r="AU200"/>
      <c r="AV200"/>
      <c r="AW200"/>
      <c r="AX200"/>
      <c r="AY200"/>
      <c r="AZ200"/>
      <c r="BA200"/>
      <c r="BB200"/>
      <c r="BC200"/>
      <c r="BD200"/>
      <c r="BE200"/>
      <c r="BF200"/>
      <c r="BG200"/>
      <c r="BH200"/>
      <c r="BI200"/>
      <c r="BJ200"/>
      <c r="BK200"/>
      <c r="BL200"/>
      <c r="BM200"/>
      <c r="BN200"/>
      <c r="BO200"/>
      <c r="BP200"/>
      <c r="BQ200"/>
    </row>
    <row r="201" spans="1:69" ht="27" hidden="1" customHeight="1" x14ac:dyDescent="0.25">
      <c r="A201" s="55">
        <v>204</v>
      </c>
      <c r="B201" s="47">
        <v>2019</v>
      </c>
      <c r="C201" s="48" t="s">
        <v>580</v>
      </c>
      <c r="D201" s="79" t="s">
        <v>553</v>
      </c>
      <c r="E201" s="48" t="s">
        <v>542</v>
      </c>
      <c r="F201" s="87" t="s">
        <v>429</v>
      </c>
      <c r="G201" s="50" t="s">
        <v>581</v>
      </c>
      <c r="H201" s="51" t="s">
        <v>69</v>
      </c>
      <c r="I201" s="52">
        <v>18</v>
      </c>
      <c r="J201" s="53" t="str">
        <f>IF(ISERROR(VLOOKUP(I201,[1]Eje_Pilar!$C$2:$E$47,2,FALSE))," ",VLOOKUP(I201,[1]Eje_Pilar!$C$2:$E$47,2,FALSE))</f>
        <v>Mejor movilidad para todos</v>
      </c>
      <c r="K201" s="53" t="str">
        <f>IF(ISERROR(VLOOKUP(I201,[1]Eje_Pilar!$C$2:$E$47,3,FALSE))," ",VLOOKUP(I201,[1]Eje_Pilar!$C$2:$E$47,3,FALSE))</f>
        <v>Pilar 2 Democracía Urbana</v>
      </c>
      <c r="L201" s="54">
        <v>1410</v>
      </c>
      <c r="M201" s="55">
        <v>901313817</v>
      </c>
      <c r="N201" s="56" t="s">
        <v>582</v>
      </c>
      <c r="O201" s="86">
        <v>6900000000</v>
      </c>
      <c r="P201" s="58"/>
      <c r="Q201" s="59"/>
      <c r="R201" s="60"/>
      <c r="S201" s="57"/>
      <c r="T201" s="61">
        <f t="shared" si="13"/>
        <v>6900000000</v>
      </c>
      <c r="U201" s="62"/>
      <c r="V201" s="63">
        <v>43705</v>
      </c>
      <c r="W201" s="71"/>
      <c r="X201" s="71"/>
      <c r="Y201" s="47">
        <v>270</v>
      </c>
      <c r="Z201" s="47"/>
      <c r="AA201" s="65"/>
      <c r="AB201" s="55" t="s">
        <v>71</v>
      </c>
      <c r="AC201" s="55"/>
      <c r="AD201" s="55"/>
      <c r="AE201" s="55"/>
      <c r="AF201" s="66">
        <f t="shared" si="12"/>
        <v>0</v>
      </c>
      <c r="AG201" s="67">
        <f>IF(SUMPRODUCT((A$14:A201=A201)*(B$14:B201=B201)*(C$14:C201=C201))&gt;1,0,1)</f>
        <v>1</v>
      </c>
      <c r="AH201" s="68" t="str">
        <f t="shared" si="14"/>
        <v>Obra pública</v>
      </c>
      <c r="AI201" s="68" t="str">
        <f t="shared" si="15"/>
        <v>Licitación pública</v>
      </c>
      <c r="AJ201" s="69" t="str">
        <f>IFERROR(VLOOKUP(F201,[1]Tipo!$C$12:$C$27,1,FALSE),"NO")</f>
        <v>NO</v>
      </c>
      <c r="AK201" s="68" t="str">
        <f t="shared" si="16"/>
        <v>Inversión</v>
      </c>
      <c r="AL201" s="68">
        <f t="shared" si="17"/>
        <v>18</v>
      </c>
      <c r="AM201" s="70"/>
      <c r="AN201" s="70"/>
      <c r="AO201" s="70"/>
      <c r="AP201"/>
      <c r="AQ201"/>
      <c r="AR201"/>
      <c r="AS201"/>
      <c r="AT201"/>
      <c r="AU201"/>
      <c r="AV201"/>
      <c r="AW201"/>
      <c r="AX201"/>
      <c r="AY201"/>
      <c r="AZ201"/>
      <c r="BA201"/>
      <c r="BB201"/>
      <c r="BC201"/>
      <c r="BD201"/>
      <c r="BE201"/>
      <c r="BF201"/>
      <c r="BG201"/>
      <c r="BH201"/>
      <c r="BI201"/>
      <c r="BJ201"/>
      <c r="BK201"/>
      <c r="BL201"/>
      <c r="BM201"/>
      <c r="BN201"/>
      <c r="BO201"/>
      <c r="BP201"/>
      <c r="BQ201"/>
    </row>
    <row r="202" spans="1:69" ht="27" hidden="1" customHeight="1" x14ac:dyDescent="0.25">
      <c r="A202" s="55">
        <v>205</v>
      </c>
      <c r="B202" s="47">
        <v>2019</v>
      </c>
      <c r="C202" s="48" t="s">
        <v>583</v>
      </c>
      <c r="D202" s="79" t="s">
        <v>548</v>
      </c>
      <c r="E202" s="48" t="s">
        <v>549</v>
      </c>
      <c r="F202" s="87" t="s">
        <v>429</v>
      </c>
      <c r="G202" s="50" t="s">
        <v>584</v>
      </c>
      <c r="H202" s="51" t="s">
        <v>69</v>
      </c>
      <c r="I202" s="52">
        <v>2</v>
      </c>
      <c r="J202" s="53" t="str">
        <f>IF(ISERROR(VLOOKUP(I202,[1]Eje_Pilar!$C$2:$E$47,2,FALSE))," ",VLOOKUP(I202,[1]Eje_Pilar!$C$2:$E$47,2,FALSE))</f>
        <v>Desarrollo integral desde la gestación hasta la adolescencia</v>
      </c>
      <c r="K202" s="53" t="str">
        <f>IF(ISERROR(VLOOKUP(I202,[1]Eje_Pilar!$C$2:$E$47,3,FALSE))," ",VLOOKUP(I202,[1]Eje_Pilar!$C$2:$E$47,3,FALSE))</f>
        <v>Pilar 1 Igualdad de Calidad de Vida</v>
      </c>
      <c r="L202" s="54">
        <v>1402</v>
      </c>
      <c r="M202" s="55">
        <v>901315784</v>
      </c>
      <c r="N202" s="90" t="s">
        <v>585</v>
      </c>
      <c r="O202" s="57">
        <v>28800000</v>
      </c>
      <c r="P202" s="58"/>
      <c r="Q202" s="59"/>
      <c r="R202" s="60"/>
      <c r="S202" s="57"/>
      <c r="T202" s="61">
        <f t="shared" si="13"/>
        <v>28800000</v>
      </c>
      <c r="U202" s="62">
        <v>10261945</v>
      </c>
      <c r="V202" s="63">
        <v>43736</v>
      </c>
      <c r="W202" s="63">
        <v>43770</v>
      </c>
      <c r="X202" s="63">
        <v>43890</v>
      </c>
      <c r="Y202" s="47">
        <v>150</v>
      </c>
      <c r="Z202" s="47"/>
      <c r="AA202" s="65"/>
      <c r="AB202" s="55"/>
      <c r="AC202" s="55" t="s">
        <v>71</v>
      </c>
      <c r="AD202" s="55"/>
      <c r="AE202" s="55"/>
      <c r="AF202" s="66">
        <f t="shared" si="12"/>
        <v>0.35631753472222222</v>
      </c>
      <c r="AG202" s="67">
        <f>IF(SUMPRODUCT((A$14:A202=A202)*(B$14:B202=B202)*(C$14:C202=C202))&gt;1,0,1)</f>
        <v>1</v>
      </c>
      <c r="AH202" s="68" t="str">
        <f t="shared" si="14"/>
        <v>Interventoría</v>
      </c>
      <c r="AI202" s="68" t="str">
        <f t="shared" si="15"/>
        <v>Concurso de méritos</v>
      </c>
      <c r="AJ202" s="69" t="str">
        <f>IFERROR(VLOOKUP(F202,[1]Tipo!$C$12:$C$27,1,FALSE),"NO")</f>
        <v>NO</v>
      </c>
      <c r="AK202" s="68" t="str">
        <f t="shared" si="16"/>
        <v>Inversión</v>
      </c>
      <c r="AL202" s="68">
        <f t="shared" si="17"/>
        <v>2</v>
      </c>
      <c r="AM202" s="70"/>
      <c r="AN202" s="70"/>
      <c r="AO202" s="70"/>
      <c r="AP202"/>
      <c r="AQ202"/>
      <c r="AR202"/>
      <c r="AS202"/>
      <c r="AT202"/>
      <c r="AU202"/>
      <c r="AV202"/>
      <c r="AW202"/>
      <c r="AX202"/>
      <c r="AY202"/>
      <c r="AZ202"/>
      <c r="BA202"/>
      <c r="BB202"/>
      <c r="BC202"/>
      <c r="BD202"/>
      <c r="BE202"/>
      <c r="BF202"/>
      <c r="BG202"/>
      <c r="BH202"/>
      <c r="BI202"/>
      <c r="BJ202"/>
      <c r="BK202"/>
      <c r="BL202"/>
      <c r="BM202"/>
      <c r="BN202"/>
      <c r="BO202"/>
      <c r="BP202"/>
      <c r="BQ202"/>
    </row>
    <row r="203" spans="1:69" ht="27" hidden="1" customHeight="1" x14ac:dyDescent="0.25">
      <c r="A203" s="55">
        <v>211</v>
      </c>
      <c r="B203" s="47">
        <v>2019</v>
      </c>
      <c r="C203" s="48" t="s">
        <v>586</v>
      </c>
      <c r="D203" s="79" t="s">
        <v>471</v>
      </c>
      <c r="E203" s="48" t="s">
        <v>542</v>
      </c>
      <c r="F203" s="49" t="s">
        <v>429</v>
      </c>
      <c r="G203" s="50" t="s">
        <v>587</v>
      </c>
      <c r="H203" s="51" t="s">
        <v>69</v>
      </c>
      <c r="I203" s="52">
        <v>37</v>
      </c>
      <c r="J203" s="53" t="str">
        <f>IF(ISERROR(VLOOKUP(I203,[1]Eje_Pilar!$C$2:$E$47,2,FALSE))," ",VLOOKUP(I203,[1]Eje_Pilar!$C$2:$E$47,2,FALSE))</f>
        <v>Consolidar el turismo como factor de desarrollo, confianza y felicidad para Bogotá Región</v>
      </c>
      <c r="K203" s="53" t="str">
        <f>IF(ISERROR(VLOOKUP(I203,[1]Eje_Pilar!$C$2:$E$47,3,FALSE))," ",VLOOKUP(I203,[1]Eje_Pilar!$C$2:$E$47,3,FALSE))</f>
        <v>Eje Transversal 2 Desarrollo Económico basado en el conocimiento</v>
      </c>
      <c r="L203" s="54">
        <v>1413</v>
      </c>
      <c r="M203" s="55">
        <v>900070729</v>
      </c>
      <c r="N203" s="56" t="s">
        <v>588</v>
      </c>
      <c r="O203" s="57">
        <v>350927000</v>
      </c>
      <c r="P203" s="58"/>
      <c r="Q203" s="59"/>
      <c r="R203" s="60"/>
      <c r="S203" s="57"/>
      <c r="T203" s="61">
        <f t="shared" si="13"/>
        <v>350927000</v>
      </c>
      <c r="U203" s="62"/>
      <c r="V203" s="63">
        <v>43714</v>
      </c>
      <c r="W203" s="63">
        <v>43843</v>
      </c>
      <c r="X203" s="63">
        <v>44024</v>
      </c>
      <c r="Y203" s="47">
        <v>180</v>
      </c>
      <c r="Z203" s="47"/>
      <c r="AA203" s="65"/>
      <c r="AB203" s="55"/>
      <c r="AC203" s="55" t="s">
        <v>71</v>
      </c>
      <c r="AD203" s="55"/>
      <c r="AE203" s="55"/>
      <c r="AF203" s="66">
        <f t="shared" si="12"/>
        <v>0</v>
      </c>
      <c r="AG203" s="67">
        <f>IF(SUMPRODUCT((A$14:A203=A203)*(B$14:B203=B203)*(C$14:C203=C203))&gt;1,0,1)</f>
        <v>1</v>
      </c>
      <c r="AH203" s="68" t="str">
        <f t="shared" si="14"/>
        <v>Contratos de prestación de servicios</v>
      </c>
      <c r="AI203" s="68" t="str">
        <f t="shared" si="15"/>
        <v>Licitación pública</v>
      </c>
      <c r="AJ203" s="69" t="str">
        <f>IFERROR(VLOOKUP(F203,[1]Tipo!$C$12:$C$27,1,FALSE),"NO")</f>
        <v>NO</v>
      </c>
      <c r="AK203" s="68" t="str">
        <f t="shared" si="16"/>
        <v>Inversión</v>
      </c>
      <c r="AL203" s="68">
        <f t="shared" si="17"/>
        <v>37</v>
      </c>
      <c r="AM203" s="70"/>
      <c r="AN203" s="70"/>
      <c r="AO203" s="70"/>
      <c r="AP203"/>
      <c r="AQ203"/>
      <c r="AR203"/>
      <c r="AS203"/>
      <c r="AT203"/>
      <c r="AU203"/>
      <c r="AV203"/>
      <c r="AW203"/>
      <c r="AX203"/>
      <c r="AY203"/>
      <c r="AZ203"/>
      <c r="BA203"/>
      <c r="BB203"/>
      <c r="BC203"/>
      <c r="BD203"/>
      <c r="BE203"/>
      <c r="BF203"/>
      <c r="BG203"/>
      <c r="BH203"/>
      <c r="BI203"/>
      <c r="BJ203"/>
      <c r="BK203"/>
      <c r="BL203"/>
      <c r="BM203"/>
      <c r="BN203"/>
      <c r="BO203"/>
      <c r="BP203"/>
      <c r="BQ203"/>
    </row>
    <row r="204" spans="1:69" ht="27" hidden="1" customHeight="1" x14ac:dyDescent="0.25">
      <c r="A204" s="55">
        <v>211</v>
      </c>
      <c r="B204" s="47">
        <v>2019</v>
      </c>
      <c r="C204" s="48" t="s">
        <v>586</v>
      </c>
      <c r="D204" s="79" t="s">
        <v>471</v>
      </c>
      <c r="E204" s="48" t="s">
        <v>542</v>
      </c>
      <c r="F204" s="49" t="s">
        <v>429</v>
      </c>
      <c r="G204" s="50" t="s">
        <v>587</v>
      </c>
      <c r="H204" s="51" t="s">
        <v>69</v>
      </c>
      <c r="I204" s="52">
        <v>38</v>
      </c>
      <c r="J204" s="53" t="str">
        <f>IF(ISERROR(VLOOKUP(I204,[1]Eje_Pilar!$C$2:$E$47,2,FALSE))," ",VLOOKUP(I204,[1]Eje_Pilar!$C$2:$E$47,2,FALSE))</f>
        <v>Recuperación y manejo de la Estructura Ecológica Principal</v>
      </c>
      <c r="K204" s="53" t="str">
        <f>IF(ISERROR(VLOOKUP(I204,[1]Eje_Pilar!$C$2:$E$47,3,FALSE))," ",VLOOKUP(I204,[1]Eje_Pilar!$C$2:$E$47,3,FALSE))</f>
        <v>Eje Transversal 3 Sostenibilidad Ambiental basada en la eficiencia energética</v>
      </c>
      <c r="L204" s="54">
        <v>1412</v>
      </c>
      <c r="M204" s="55">
        <v>900070729</v>
      </c>
      <c r="N204" s="56" t="s">
        <v>588</v>
      </c>
      <c r="O204" s="57">
        <v>212073000</v>
      </c>
      <c r="P204" s="58"/>
      <c r="Q204" s="59"/>
      <c r="R204" s="60"/>
      <c r="S204" s="57"/>
      <c r="T204" s="61">
        <f t="shared" si="13"/>
        <v>212073000</v>
      </c>
      <c r="U204" s="62"/>
      <c r="V204" s="63">
        <v>43714</v>
      </c>
      <c r="W204" s="63">
        <v>43843</v>
      </c>
      <c r="X204" s="63">
        <v>44024</v>
      </c>
      <c r="Y204" s="47">
        <v>180</v>
      </c>
      <c r="Z204" s="47"/>
      <c r="AA204" s="65"/>
      <c r="AB204" s="55"/>
      <c r="AC204" s="55" t="s">
        <v>71</v>
      </c>
      <c r="AD204" s="55"/>
      <c r="AE204" s="55"/>
      <c r="AF204" s="66">
        <f t="shared" si="12"/>
        <v>0</v>
      </c>
      <c r="AG204" s="67">
        <f>IF(SUMPRODUCT((A$14:A204=A204)*(B$14:B204=B204)*(C$14:C204=C204))&gt;1,0,1)</f>
        <v>0</v>
      </c>
      <c r="AH204" s="68" t="str">
        <f t="shared" si="14"/>
        <v>Contratos de prestación de servicios</v>
      </c>
      <c r="AI204" s="68" t="str">
        <f t="shared" si="15"/>
        <v>Licitación pública</v>
      </c>
      <c r="AJ204" s="69" t="str">
        <f>IFERROR(VLOOKUP(F204,[1]Tipo!$C$12:$C$27,1,FALSE),"NO")</f>
        <v>NO</v>
      </c>
      <c r="AK204" s="68" t="str">
        <f t="shared" si="16"/>
        <v>Inversión</v>
      </c>
      <c r="AL204" s="68">
        <f t="shared" si="17"/>
        <v>38</v>
      </c>
      <c r="AM204" s="70"/>
      <c r="AN204" s="70"/>
      <c r="AO204" s="70"/>
      <c r="AP204"/>
      <c r="AQ204"/>
      <c r="AR204"/>
      <c r="AS204"/>
      <c r="AT204"/>
      <c r="AU204"/>
      <c r="AV204"/>
      <c r="AW204"/>
      <c r="AX204"/>
      <c r="AY204"/>
      <c r="AZ204"/>
      <c r="BA204"/>
      <c r="BB204"/>
      <c r="BC204"/>
      <c r="BD204"/>
      <c r="BE204"/>
      <c r="BF204"/>
      <c r="BG204"/>
      <c r="BH204"/>
      <c r="BI204"/>
      <c r="BJ204"/>
      <c r="BK204"/>
      <c r="BL204"/>
      <c r="BM204"/>
      <c r="BN204"/>
      <c r="BO204"/>
      <c r="BP204"/>
      <c r="BQ204"/>
    </row>
    <row r="205" spans="1:69" ht="27" hidden="1" customHeight="1" x14ac:dyDescent="0.25">
      <c r="A205" s="55">
        <v>212</v>
      </c>
      <c r="B205" s="47">
        <v>2019</v>
      </c>
      <c r="C205" s="48" t="s">
        <v>589</v>
      </c>
      <c r="D205" s="79" t="s">
        <v>548</v>
      </c>
      <c r="E205" s="48" t="s">
        <v>549</v>
      </c>
      <c r="F205" s="49" t="s">
        <v>429</v>
      </c>
      <c r="G205" s="50" t="s">
        <v>590</v>
      </c>
      <c r="H205" s="51" t="s">
        <v>69</v>
      </c>
      <c r="I205" s="52">
        <v>18</v>
      </c>
      <c r="J205" s="53" t="str">
        <f>IF(ISERROR(VLOOKUP(I205,[1]Eje_Pilar!$C$2:$E$47,2,FALSE))," ",VLOOKUP(I205,[1]Eje_Pilar!$C$2:$E$47,2,FALSE))</f>
        <v>Mejor movilidad para todos</v>
      </c>
      <c r="K205" s="53" t="str">
        <f>IF(ISERROR(VLOOKUP(I205,[1]Eje_Pilar!$C$2:$E$47,3,FALSE))," ",VLOOKUP(I205,[1]Eje_Pilar!$C$2:$E$47,3,FALSE))</f>
        <v>Pilar 2 Democracía Urbana</v>
      </c>
      <c r="L205" s="54">
        <v>1410</v>
      </c>
      <c r="M205" s="55">
        <v>901323865</v>
      </c>
      <c r="N205" s="56" t="s">
        <v>591</v>
      </c>
      <c r="O205" s="57">
        <v>639980000</v>
      </c>
      <c r="P205" s="58"/>
      <c r="Q205" s="59"/>
      <c r="R205" s="60"/>
      <c r="S205" s="57"/>
      <c r="T205" s="61">
        <f t="shared" si="13"/>
        <v>639980000</v>
      </c>
      <c r="U205" s="62"/>
      <c r="V205" s="63">
        <v>43732</v>
      </c>
      <c r="W205" s="71"/>
      <c r="X205" s="71"/>
      <c r="Y205" s="47">
        <v>300</v>
      </c>
      <c r="Z205" s="47"/>
      <c r="AA205" s="65"/>
      <c r="AB205" s="55" t="s">
        <v>71</v>
      </c>
      <c r="AC205" s="55" t="s">
        <v>71</v>
      </c>
      <c r="AD205" s="55"/>
      <c r="AE205" s="55"/>
      <c r="AF205" s="66">
        <f t="shared" si="12"/>
        <v>0</v>
      </c>
      <c r="AG205" s="67">
        <f>IF(SUMPRODUCT((A$14:A205=A205)*(B$14:B205=B205)*(C$14:C205=C205))&gt;1,0,1)</f>
        <v>1</v>
      </c>
      <c r="AH205" s="68" t="str">
        <f t="shared" si="14"/>
        <v>Interventoría</v>
      </c>
      <c r="AI205" s="68" t="str">
        <f t="shared" si="15"/>
        <v>Concurso de méritos</v>
      </c>
      <c r="AJ205" s="69" t="str">
        <f>IFERROR(VLOOKUP(F205,[1]Tipo!$C$12:$C$27,1,FALSE),"NO")</f>
        <v>NO</v>
      </c>
      <c r="AK205" s="68" t="str">
        <f t="shared" si="16"/>
        <v>Inversión</v>
      </c>
      <c r="AL205" s="68">
        <f t="shared" si="17"/>
        <v>18</v>
      </c>
      <c r="AM205" s="70"/>
      <c r="AN205" s="70"/>
      <c r="AO205" s="70"/>
      <c r="AP205"/>
      <c r="AQ205"/>
      <c r="AR205"/>
      <c r="AS205"/>
      <c r="AT205"/>
      <c r="AU205"/>
      <c r="AV205"/>
      <c r="AW205"/>
      <c r="AX205"/>
      <c r="AY205"/>
      <c r="AZ205"/>
      <c r="BA205"/>
      <c r="BB205"/>
      <c r="BC205"/>
      <c r="BD205"/>
      <c r="BE205"/>
      <c r="BF205"/>
      <c r="BG205"/>
      <c r="BH205"/>
      <c r="BI205"/>
      <c r="BJ205"/>
      <c r="BK205"/>
      <c r="BL205"/>
      <c r="BM205"/>
      <c r="BN205"/>
      <c r="BO205"/>
      <c r="BP205"/>
      <c r="BQ205"/>
    </row>
    <row r="206" spans="1:69" ht="27" hidden="1" customHeight="1" x14ac:dyDescent="0.25">
      <c r="A206" s="55">
        <v>213</v>
      </c>
      <c r="B206" s="47">
        <v>2019</v>
      </c>
      <c r="C206" s="48" t="s">
        <v>592</v>
      </c>
      <c r="D206" s="79" t="s">
        <v>548</v>
      </c>
      <c r="E206" s="48" t="s">
        <v>549</v>
      </c>
      <c r="F206" s="49" t="s">
        <v>429</v>
      </c>
      <c r="G206" s="50" t="s">
        <v>593</v>
      </c>
      <c r="H206" s="51" t="s">
        <v>69</v>
      </c>
      <c r="I206" s="52">
        <v>11</v>
      </c>
      <c r="J206" s="53" t="str">
        <f>IF(ISERROR(VLOOKUP(I206,[1]Eje_Pilar!$C$2:$E$47,2,FALSE))," ",VLOOKUP(I206,[1]Eje_Pilar!$C$2:$E$47,2,FALSE))</f>
        <v>Mejores oportunidades para el desarrollo a través de la cultura, la recreación y el deporte</v>
      </c>
      <c r="K206" s="53" t="str">
        <f>IF(ISERROR(VLOOKUP(I206,[1]Eje_Pilar!$C$2:$E$47,3,FALSE))," ",VLOOKUP(I206,[1]Eje_Pilar!$C$2:$E$47,3,FALSE))</f>
        <v>Pilar 1 Igualdad de Calidad de Vida</v>
      </c>
      <c r="L206" s="54">
        <v>1407</v>
      </c>
      <c r="M206" s="55">
        <v>900109948</v>
      </c>
      <c r="N206" s="56" t="s">
        <v>594</v>
      </c>
      <c r="O206" s="57">
        <v>146331920</v>
      </c>
      <c r="P206" s="58"/>
      <c r="Q206" s="59"/>
      <c r="R206" s="60"/>
      <c r="S206" s="57"/>
      <c r="T206" s="61">
        <f t="shared" si="13"/>
        <v>146331920</v>
      </c>
      <c r="U206" s="62"/>
      <c r="V206" s="63">
        <v>43734</v>
      </c>
      <c r="W206" s="63">
        <v>43753</v>
      </c>
      <c r="X206" s="71">
        <v>44088</v>
      </c>
      <c r="Y206" s="47">
        <v>330</v>
      </c>
      <c r="Z206" s="47"/>
      <c r="AA206" s="65"/>
      <c r="AB206" s="55"/>
      <c r="AC206" s="55" t="s">
        <v>71</v>
      </c>
      <c r="AD206" s="55"/>
      <c r="AE206" s="55"/>
      <c r="AF206" s="66">
        <f t="shared" si="12"/>
        <v>0</v>
      </c>
      <c r="AG206" s="67">
        <f>IF(SUMPRODUCT((A$14:A206=A206)*(B$14:B206=B206)*(C$14:C206=C206))&gt;1,0,1)</f>
        <v>1</v>
      </c>
      <c r="AH206" s="68" t="str">
        <f t="shared" si="14"/>
        <v>Interventoría</v>
      </c>
      <c r="AI206" s="68" t="str">
        <f t="shared" si="15"/>
        <v>Concurso de méritos</v>
      </c>
      <c r="AJ206" s="69" t="str">
        <f>IFERROR(VLOOKUP(F206,[1]Tipo!$C$12:$C$27,1,FALSE),"NO")</f>
        <v>NO</v>
      </c>
      <c r="AK206" s="68" t="str">
        <f t="shared" si="16"/>
        <v>Inversión</v>
      </c>
      <c r="AL206" s="68">
        <f t="shared" si="17"/>
        <v>11</v>
      </c>
      <c r="AM206" s="70"/>
      <c r="AN206" s="70"/>
      <c r="AO206" s="70"/>
      <c r="AP206"/>
      <c r="AQ206"/>
      <c r="AR206"/>
      <c r="AS206"/>
      <c r="AT206"/>
      <c r="AU206"/>
      <c r="AV206"/>
      <c r="AW206"/>
      <c r="AX206"/>
      <c r="AY206"/>
      <c r="AZ206"/>
      <c r="BA206"/>
      <c r="BB206"/>
      <c r="BC206"/>
      <c r="BD206"/>
      <c r="BE206"/>
      <c r="BF206"/>
      <c r="BG206"/>
      <c r="BH206"/>
      <c r="BI206"/>
      <c r="BJ206"/>
      <c r="BK206"/>
      <c r="BL206"/>
      <c r="BM206"/>
      <c r="BN206"/>
      <c r="BO206"/>
      <c r="BP206"/>
      <c r="BQ206"/>
    </row>
    <row r="207" spans="1:69" ht="27" customHeight="1" x14ac:dyDescent="0.25">
      <c r="A207" s="55">
        <v>214</v>
      </c>
      <c r="B207" s="47">
        <v>2019</v>
      </c>
      <c r="C207" s="48" t="s">
        <v>595</v>
      </c>
      <c r="D207" s="79" t="s">
        <v>65</v>
      </c>
      <c r="E207" s="48" t="s">
        <v>66</v>
      </c>
      <c r="F207" s="49" t="s">
        <v>67</v>
      </c>
      <c r="G207" s="50" t="s">
        <v>596</v>
      </c>
      <c r="H207" s="51" t="s">
        <v>69</v>
      </c>
      <c r="I207" s="52">
        <v>45</v>
      </c>
      <c r="J207" s="53" t="str">
        <f>IF(ISERROR(VLOOKUP(I207,[1]Eje_Pilar!$C$2:$E$47,2,FALSE))," ",VLOOKUP(I207,[1]Eje_Pilar!$C$2:$E$47,2,FALSE))</f>
        <v>Gobernanza e influencia local, regional e internacional</v>
      </c>
      <c r="K207" s="53" t="str">
        <f>IF(ISERROR(VLOOKUP(I207,[1]Eje_Pilar!$C$2:$E$47,3,FALSE))," ",VLOOKUP(I207,[1]Eje_Pilar!$C$2:$E$47,3,FALSE))</f>
        <v>Eje Transversal 4 Gobierno Legitimo, Fortalecimiento Local y Eficiencia</v>
      </c>
      <c r="L207" s="54">
        <v>1415</v>
      </c>
      <c r="M207" s="55">
        <v>79057693</v>
      </c>
      <c r="N207" s="56" t="s">
        <v>597</v>
      </c>
      <c r="O207" s="57">
        <v>12710000</v>
      </c>
      <c r="P207" s="58"/>
      <c r="Q207" s="59"/>
      <c r="R207" s="60">
        <v>1</v>
      </c>
      <c r="S207" s="57">
        <v>4305000</v>
      </c>
      <c r="T207" s="61">
        <f t="shared" si="13"/>
        <v>17015000</v>
      </c>
      <c r="U207" s="62">
        <v>11890000</v>
      </c>
      <c r="V207" s="63">
        <v>43769</v>
      </c>
      <c r="W207" s="63">
        <v>43770</v>
      </c>
      <c r="X207" s="63">
        <v>43851</v>
      </c>
      <c r="Y207" s="47">
        <v>60</v>
      </c>
      <c r="Z207" s="47">
        <v>21</v>
      </c>
      <c r="AA207" s="65"/>
      <c r="AB207" s="55"/>
      <c r="AC207" s="55" t="s">
        <v>71</v>
      </c>
      <c r="AD207" s="55"/>
      <c r="AE207" s="55"/>
      <c r="AF207" s="66">
        <f t="shared" si="12"/>
        <v>0.6987951807228916</v>
      </c>
      <c r="AG207" s="67">
        <f>IF(SUMPRODUCT((A$14:A207=A207)*(B$14:B207=B207)*(C$14:C207=C207))&gt;1,0,1)</f>
        <v>1</v>
      </c>
      <c r="AH207" s="68" t="str">
        <f t="shared" si="14"/>
        <v>Contratos de prestación de servicios profesionales y de apoyo a la gestión</v>
      </c>
      <c r="AI207" s="68" t="str">
        <f t="shared" si="15"/>
        <v>Contratación directa</v>
      </c>
      <c r="AJ207" s="69" t="str">
        <f>IFERROR(VLOOKUP(F207,[1]Tipo!$C$12:$C$27,1,FALSE),"NO")</f>
        <v>Prestación de servicios profesionales y de apoyo a la gestión, o para la ejecución de trabajos artísticos que sólo puedan encomendarse a determinadas personas naturales;</v>
      </c>
      <c r="AK207" s="68" t="str">
        <f t="shared" si="16"/>
        <v>Inversión</v>
      </c>
      <c r="AL207" s="68">
        <f t="shared" si="17"/>
        <v>45</v>
      </c>
      <c r="AM207" s="70"/>
      <c r="AN207" s="70"/>
      <c r="AO207" s="70"/>
      <c r="AP207"/>
      <c r="AQ207"/>
      <c r="AR207"/>
      <c r="AS207"/>
      <c r="AT207"/>
      <c r="AU207"/>
      <c r="AV207"/>
      <c r="AW207"/>
      <c r="AX207"/>
      <c r="AY207"/>
      <c r="AZ207"/>
      <c r="BA207"/>
      <c r="BB207"/>
      <c r="BC207"/>
      <c r="BD207"/>
      <c r="BE207"/>
      <c r="BF207"/>
      <c r="BG207"/>
      <c r="BH207"/>
      <c r="BI207"/>
      <c r="BJ207"/>
      <c r="BK207"/>
      <c r="BL207"/>
      <c r="BM207"/>
      <c r="BN207"/>
      <c r="BO207"/>
      <c r="BP207"/>
      <c r="BQ207"/>
    </row>
    <row r="208" spans="1:69" ht="27" customHeight="1" x14ac:dyDescent="0.25">
      <c r="A208" s="55">
        <v>215</v>
      </c>
      <c r="B208" s="47">
        <v>2019</v>
      </c>
      <c r="C208" s="48" t="s">
        <v>598</v>
      </c>
      <c r="D208" s="79" t="s">
        <v>65</v>
      </c>
      <c r="E208" s="48" t="s">
        <v>66</v>
      </c>
      <c r="F208" s="49" t="s">
        <v>67</v>
      </c>
      <c r="G208" s="50" t="s">
        <v>599</v>
      </c>
      <c r="H208" s="51" t="s">
        <v>69</v>
      </c>
      <c r="I208" s="52">
        <v>45</v>
      </c>
      <c r="J208" s="53" t="str">
        <f>IF(ISERROR(VLOOKUP(I208,[1]Eje_Pilar!$C$2:$E$47,2,FALSE))," ",VLOOKUP(I208,[1]Eje_Pilar!$C$2:$E$47,2,FALSE))</f>
        <v>Gobernanza e influencia local, regional e internacional</v>
      </c>
      <c r="K208" s="53" t="str">
        <f>IF(ISERROR(VLOOKUP(I208,[1]Eje_Pilar!$C$2:$E$47,3,FALSE))," ",VLOOKUP(I208,[1]Eje_Pilar!$C$2:$E$47,3,FALSE))</f>
        <v>Eje Transversal 4 Gobierno Legitimo, Fortalecimiento Local y Eficiencia</v>
      </c>
      <c r="L208" s="54">
        <v>1415</v>
      </c>
      <c r="M208" s="55">
        <v>80744703</v>
      </c>
      <c r="N208" s="56" t="s">
        <v>600</v>
      </c>
      <c r="O208" s="57">
        <v>18523667</v>
      </c>
      <c r="P208" s="58"/>
      <c r="Q208" s="59"/>
      <c r="R208" s="60">
        <v>1</v>
      </c>
      <c r="S208" s="57">
        <v>3188500</v>
      </c>
      <c r="T208" s="61">
        <f t="shared" si="13"/>
        <v>21712167</v>
      </c>
      <c r="U208" s="62">
        <v>8958167</v>
      </c>
      <c r="V208" s="63">
        <v>43769</v>
      </c>
      <c r="W208" s="63">
        <v>43770</v>
      </c>
      <c r="X208" s="63">
        <v>43851</v>
      </c>
      <c r="Y208" s="47">
        <v>60</v>
      </c>
      <c r="Z208" s="47">
        <v>21</v>
      </c>
      <c r="AA208" s="65"/>
      <c r="AB208" s="55"/>
      <c r="AC208" s="55" t="s">
        <v>71</v>
      </c>
      <c r="AD208" s="55"/>
      <c r="AE208" s="55"/>
      <c r="AF208" s="66">
        <f t="shared" ref="AF208:AF271" si="18">IF(ISERROR(U208/T208),"-",(U208/T208))</f>
        <v>0.41258742160559098</v>
      </c>
      <c r="AG208" s="67">
        <f>IF(SUMPRODUCT((A$14:A208=A208)*(B$14:B208=B208)*(C$14:C208=C208))&gt;1,0,1)</f>
        <v>1</v>
      </c>
      <c r="AH208" s="68" t="str">
        <f t="shared" si="14"/>
        <v>Contratos de prestación de servicios profesionales y de apoyo a la gestión</v>
      </c>
      <c r="AI208" s="68" t="str">
        <f t="shared" si="15"/>
        <v>Contratación directa</v>
      </c>
      <c r="AJ208" s="69" t="str">
        <f>IFERROR(VLOOKUP(F208,[1]Tipo!$C$12:$C$27,1,FALSE),"NO")</f>
        <v>Prestación de servicios profesionales y de apoyo a la gestión, o para la ejecución de trabajos artísticos que sólo puedan encomendarse a determinadas personas naturales;</v>
      </c>
      <c r="AK208" s="68" t="str">
        <f t="shared" si="16"/>
        <v>Inversión</v>
      </c>
      <c r="AL208" s="68">
        <f t="shared" si="17"/>
        <v>45</v>
      </c>
      <c r="AM208" s="70"/>
      <c r="AN208" s="70"/>
      <c r="AO208" s="70"/>
      <c r="AP208"/>
      <c r="AQ208"/>
      <c r="AR208"/>
      <c r="AS208"/>
      <c r="AT208"/>
      <c r="AU208"/>
      <c r="AV208"/>
      <c r="AW208"/>
      <c r="AX208"/>
      <c r="AY208"/>
      <c r="AZ208"/>
      <c r="BA208"/>
      <c r="BB208"/>
      <c r="BC208"/>
      <c r="BD208"/>
      <c r="BE208"/>
      <c r="BF208"/>
      <c r="BG208"/>
      <c r="BH208"/>
      <c r="BI208"/>
      <c r="BJ208"/>
      <c r="BK208"/>
      <c r="BL208"/>
      <c r="BM208"/>
      <c r="BN208"/>
      <c r="BO208"/>
      <c r="BP208"/>
      <c r="BQ208"/>
    </row>
    <row r="209" spans="1:69" ht="27" customHeight="1" x14ac:dyDescent="0.25">
      <c r="A209" s="55">
        <v>216</v>
      </c>
      <c r="B209" s="47">
        <v>2019</v>
      </c>
      <c r="C209" s="48" t="s">
        <v>601</v>
      </c>
      <c r="D209" s="79" t="s">
        <v>65</v>
      </c>
      <c r="E209" s="48" t="s">
        <v>66</v>
      </c>
      <c r="F209" s="49" t="s">
        <v>67</v>
      </c>
      <c r="G209" s="50" t="s">
        <v>602</v>
      </c>
      <c r="H209" s="51" t="s">
        <v>69</v>
      </c>
      <c r="I209" s="52">
        <v>45</v>
      </c>
      <c r="J209" s="53" t="str">
        <f>IF(ISERROR(VLOOKUP(I209,[1]Eje_Pilar!$C$2:$E$47,2,FALSE))," ",VLOOKUP(I209,[1]Eje_Pilar!$C$2:$E$47,2,FALSE))</f>
        <v>Gobernanza e influencia local, regional e internacional</v>
      </c>
      <c r="K209" s="53" t="str">
        <f>IF(ISERROR(VLOOKUP(I209,[1]Eje_Pilar!$C$2:$E$47,3,FALSE))," ",VLOOKUP(I209,[1]Eje_Pilar!$C$2:$E$47,3,FALSE))</f>
        <v>Eje Transversal 4 Gobierno Legitimo, Fortalecimiento Local y Eficiencia</v>
      </c>
      <c r="L209" s="54">
        <v>1415</v>
      </c>
      <c r="M209" s="55">
        <v>79583314</v>
      </c>
      <c r="N209" s="56" t="s">
        <v>138</v>
      </c>
      <c r="O209" s="57">
        <v>4515000</v>
      </c>
      <c r="P209" s="58"/>
      <c r="Q209" s="59"/>
      <c r="R209" s="60">
        <v>1</v>
      </c>
      <c r="S209" s="57">
        <v>1505000</v>
      </c>
      <c r="T209" s="61">
        <f t="shared" ref="T209:T272" si="19">+O209+Q209+S209</f>
        <v>6020000</v>
      </c>
      <c r="U209" s="62">
        <v>2150000</v>
      </c>
      <c r="V209" s="63">
        <v>43769</v>
      </c>
      <c r="W209" s="63">
        <v>43770</v>
      </c>
      <c r="X209" s="63">
        <v>43851</v>
      </c>
      <c r="Y209" s="47">
        <v>60</v>
      </c>
      <c r="Z209" s="47">
        <v>21</v>
      </c>
      <c r="AA209" s="65"/>
      <c r="AB209" s="55"/>
      <c r="AC209" s="55" t="s">
        <v>71</v>
      </c>
      <c r="AD209" s="55"/>
      <c r="AE209" s="55"/>
      <c r="AF209" s="66">
        <f t="shared" si="18"/>
        <v>0.35714285714285715</v>
      </c>
      <c r="AG209" s="67">
        <f>IF(SUMPRODUCT((A$14:A209=A209)*(B$14:B209=B209)*(C$14:C209=C209))&gt;1,0,1)</f>
        <v>1</v>
      </c>
      <c r="AH209" s="68" t="str">
        <f t="shared" ref="AH209:AH272" si="20">IFERROR(VLOOKUP(D209,tipo,1,FALSE),"NO")</f>
        <v>Contratos de prestación de servicios profesionales y de apoyo a la gestión</v>
      </c>
      <c r="AI209" s="68" t="str">
        <f t="shared" ref="AI209:AI272" si="21">IFERROR(VLOOKUP(E209,modal,1,FALSE),"NO")</f>
        <v>Contratación directa</v>
      </c>
      <c r="AJ209" s="69" t="str">
        <f>IFERROR(VLOOKUP(F209,[1]Tipo!$C$12:$C$27,1,FALSE),"NO")</f>
        <v>Prestación de servicios profesionales y de apoyo a la gestión, o para la ejecución de trabajos artísticos que sólo puedan encomendarse a determinadas personas naturales;</v>
      </c>
      <c r="AK209" s="68" t="str">
        <f t="shared" ref="AK209:AK272" si="22">IFERROR(VLOOKUP(H209,afectacion,1,FALSE),"NO")</f>
        <v>Inversión</v>
      </c>
      <c r="AL209" s="68">
        <f t="shared" ref="AL209:AL272" si="23">IFERROR(VLOOKUP(I209,programa,1,FALSE),"NO")</f>
        <v>45</v>
      </c>
      <c r="AM209" s="70"/>
      <c r="AN209" s="70"/>
      <c r="AO209" s="70"/>
      <c r="AP209"/>
      <c r="AQ209"/>
      <c r="AR209"/>
      <c r="AS209"/>
      <c r="AT209"/>
      <c r="AU209"/>
      <c r="AV209"/>
      <c r="AW209"/>
      <c r="AX209"/>
      <c r="AY209"/>
      <c r="AZ209"/>
      <c r="BA209"/>
      <c r="BB209"/>
      <c r="BC209"/>
      <c r="BD209"/>
      <c r="BE209"/>
      <c r="BF209"/>
      <c r="BG209"/>
      <c r="BH209"/>
      <c r="BI209"/>
      <c r="BJ209"/>
      <c r="BK209"/>
      <c r="BL209"/>
      <c r="BM209"/>
      <c r="BN209"/>
      <c r="BO209"/>
      <c r="BP209"/>
      <c r="BQ209"/>
    </row>
    <row r="210" spans="1:69" ht="27" customHeight="1" x14ac:dyDescent="0.25">
      <c r="A210" s="55">
        <v>217</v>
      </c>
      <c r="B210" s="47">
        <v>2019</v>
      </c>
      <c r="C210" s="48" t="s">
        <v>603</v>
      </c>
      <c r="D210" s="79" t="s">
        <v>65</v>
      </c>
      <c r="E210" s="48" t="s">
        <v>66</v>
      </c>
      <c r="F210" s="49" t="s">
        <v>67</v>
      </c>
      <c r="G210" s="50" t="s">
        <v>604</v>
      </c>
      <c r="H210" s="51" t="s">
        <v>69</v>
      </c>
      <c r="I210" s="52">
        <v>45</v>
      </c>
      <c r="J210" s="53" t="str">
        <f>IF(ISERROR(VLOOKUP(I210,[1]Eje_Pilar!$C$2:$E$47,2,FALSE))," ",VLOOKUP(I210,[1]Eje_Pilar!$C$2:$E$47,2,FALSE))</f>
        <v>Gobernanza e influencia local, regional e internacional</v>
      </c>
      <c r="K210" s="53" t="str">
        <f>IF(ISERROR(VLOOKUP(I210,[1]Eje_Pilar!$C$2:$E$47,3,FALSE))," ",VLOOKUP(I210,[1]Eje_Pilar!$C$2:$E$47,3,FALSE))</f>
        <v>Eje Transversal 4 Gobierno Legitimo, Fortalecimiento Local y Eficiencia</v>
      </c>
      <c r="L210" s="54">
        <v>1415</v>
      </c>
      <c r="M210" s="55">
        <v>80100501</v>
      </c>
      <c r="N210" s="56" t="s">
        <v>605</v>
      </c>
      <c r="O210" s="57">
        <v>8680000</v>
      </c>
      <c r="P210" s="58"/>
      <c r="Q210" s="59"/>
      <c r="R210" s="60">
        <v>1</v>
      </c>
      <c r="S210" s="57">
        <v>3255000</v>
      </c>
      <c r="T210" s="61">
        <f t="shared" si="19"/>
        <v>11935000</v>
      </c>
      <c r="U210" s="62">
        <v>4030000</v>
      </c>
      <c r="V210" s="63">
        <v>43770</v>
      </c>
      <c r="W210" s="63">
        <v>43774</v>
      </c>
      <c r="X210" s="63">
        <v>43851</v>
      </c>
      <c r="Y210" s="47">
        <v>56</v>
      </c>
      <c r="Z210" s="47">
        <v>21</v>
      </c>
      <c r="AA210" s="65"/>
      <c r="AB210" s="55"/>
      <c r="AC210" s="55" t="s">
        <v>71</v>
      </c>
      <c r="AD210" s="55"/>
      <c r="AE210" s="55"/>
      <c r="AF210" s="66">
        <f t="shared" si="18"/>
        <v>0.33766233766233766</v>
      </c>
      <c r="AG210" s="67">
        <f>IF(SUMPRODUCT((A$14:A210=A210)*(B$14:B210=B210)*(C$14:C210=C210))&gt;1,0,1)</f>
        <v>1</v>
      </c>
      <c r="AH210" s="68" t="str">
        <f t="shared" si="20"/>
        <v>Contratos de prestación de servicios profesionales y de apoyo a la gestión</v>
      </c>
      <c r="AI210" s="68" t="str">
        <f t="shared" si="21"/>
        <v>Contratación directa</v>
      </c>
      <c r="AJ210" s="69" t="str">
        <f>IFERROR(VLOOKUP(F210,[1]Tipo!$C$12:$C$27,1,FALSE),"NO")</f>
        <v>Prestación de servicios profesionales y de apoyo a la gestión, o para la ejecución de trabajos artísticos que sólo puedan encomendarse a determinadas personas naturales;</v>
      </c>
      <c r="AK210" s="68" t="str">
        <f t="shared" si="22"/>
        <v>Inversión</v>
      </c>
      <c r="AL210" s="68">
        <f t="shared" si="23"/>
        <v>45</v>
      </c>
      <c r="AM210" s="70"/>
      <c r="AN210" s="70"/>
      <c r="AO210" s="70"/>
      <c r="AP210"/>
      <c r="AQ210"/>
      <c r="AR210"/>
      <c r="AS210"/>
      <c r="AT210"/>
      <c r="AU210"/>
      <c r="AV210"/>
      <c r="AW210"/>
      <c r="AX210"/>
      <c r="AY210"/>
      <c r="AZ210"/>
      <c r="BA210"/>
      <c r="BB210"/>
      <c r="BC210"/>
      <c r="BD210"/>
      <c r="BE210"/>
      <c r="BF210"/>
      <c r="BG210"/>
      <c r="BH210"/>
      <c r="BI210"/>
      <c r="BJ210"/>
      <c r="BK210"/>
      <c r="BL210"/>
      <c r="BM210"/>
      <c r="BN210"/>
      <c r="BO210"/>
      <c r="BP210"/>
      <c r="BQ210"/>
    </row>
    <row r="211" spans="1:69" ht="27" customHeight="1" x14ac:dyDescent="0.25">
      <c r="A211" s="55">
        <v>218</v>
      </c>
      <c r="B211" s="47">
        <v>2019</v>
      </c>
      <c r="C211" s="48" t="s">
        <v>606</v>
      </c>
      <c r="D211" s="79" t="s">
        <v>65</v>
      </c>
      <c r="E211" s="48" t="s">
        <v>66</v>
      </c>
      <c r="F211" s="49" t="s">
        <v>67</v>
      </c>
      <c r="G211" s="50" t="s">
        <v>607</v>
      </c>
      <c r="H211" s="51" t="s">
        <v>69</v>
      </c>
      <c r="I211" s="52">
        <v>45</v>
      </c>
      <c r="J211" s="53" t="str">
        <f>IF(ISERROR(VLOOKUP(I211,[1]Eje_Pilar!$C$2:$E$47,2,FALSE))," ",VLOOKUP(I211,[1]Eje_Pilar!$C$2:$E$47,2,FALSE))</f>
        <v>Gobernanza e influencia local, regional e internacional</v>
      </c>
      <c r="K211" s="53" t="str">
        <f>IF(ISERROR(VLOOKUP(I211,[1]Eje_Pilar!$C$2:$E$47,3,FALSE))," ",VLOOKUP(I211,[1]Eje_Pilar!$C$2:$E$47,3,FALSE))</f>
        <v>Eje Transversal 4 Gobierno Legitimo, Fortalecimiento Local y Eficiencia</v>
      </c>
      <c r="L211" s="54">
        <v>1415</v>
      </c>
      <c r="M211" s="55">
        <v>79457668</v>
      </c>
      <c r="N211" s="56" t="s">
        <v>608</v>
      </c>
      <c r="O211" s="57">
        <v>9891466</v>
      </c>
      <c r="P211" s="58"/>
      <c r="Q211" s="59"/>
      <c r="R211" s="60">
        <v>1</v>
      </c>
      <c r="S211" s="57">
        <v>3709300</v>
      </c>
      <c r="T211" s="61">
        <f t="shared" si="19"/>
        <v>13600766</v>
      </c>
      <c r="U211" s="62">
        <v>4592467</v>
      </c>
      <c r="V211" s="63">
        <v>43770</v>
      </c>
      <c r="W211" s="63">
        <v>43774</v>
      </c>
      <c r="X211" s="63">
        <v>43851</v>
      </c>
      <c r="Y211" s="47">
        <v>56</v>
      </c>
      <c r="Z211" s="47">
        <v>21</v>
      </c>
      <c r="AA211" s="65"/>
      <c r="AB211" s="55"/>
      <c r="AC211" s="55" t="s">
        <v>71</v>
      </c>
      <c r="AD211" s="55"/>
      <c r="AE211" s="55"/>
      <c r="AF211" s="66">
        <f t="shared" si="18"/>
        <v>0.33766237872190435</v>
      </c>
      <c r="AG211" s="67">
        <f>IF(SUMPRODUCT((A$14:A211=A211)*(B$14:B211=B211)*(C$14:C211=C211))&gt;1,0,1)</f>
        <v>1</v>
      </c>
      <c r="AH211" s="68" t="str">
        <f t="shared" si="20"/>
        <v>Contratos de prestación de servicios profesionales y de apoyo a la gestión</v>
      </c>
      <c r="AI211" s="68" t="str">
        <f t="shared" si="21"/>
        <v>Contratación directa</v>
      </c>
      <c r="AJ211" s="69" t="str">
        <f>IFERROR(VLOOKUP(F211,[1]Tipo!$C$12:$C$27,1,FALSE),"NO")</f>
        <v>Prestación de servicios profesionales y de apoyo a la gestión, o para la ejecución de trabajos artísticos que sólo puedan encomendarse a determinadas personas naturales;</v>
      </c>
      <c r="AK211" s="68" t="str">
        <f t="shared" si="22"/>
        <v>Inversión</v>
      </c>
      <c r="AL211" s="68">
        <f t="shared" si="23"/>
        <v>45</v>
      </c>
      <c r="AM211" s="70"/>
      <c r="AN211" s="70"/>
      <c r="AO211" s="70"/>
      <c r="AP211"/>
      <c r="AQ211"/>
      <c r="AR211"/>
      <c r="AS211"/>
      <c r="AT211"/>
      <c r="AU211"/>
      <c r="AV211"/>
      <c r="AW211"/>
      <c r="AX211"/>
      <c r="AY211"/>
      <c r="AZ211"/>
      <c r="BA211"/>
      <c r="BB211"/>
      <c r="BC211"/>
      <c r="BD211"/>
      <c r="BE211"/>
      <c r="BF211"/>
      <c r="BG211"/>
      <c r="BH211"/>
      <c r="BI211"/>
      <c r="BJ211"/>
      <c r="BK211"/>
      <c r="BL211"/>
      <c r="BM211"/>
      <c r="BN211"/>
      <c r="BO211"/>
      <c r="BP211"/>
      <c r="BQ211"/>
    </row>
    <row r="212" spans="1:69" ht="27" customHeight="1" x14ac:dyDescent="0.25">
      <c r="A212" s="55">
        <v>219</v>
      </c>
      <c r="B212" s="47">
        <v>2019</v>
      </c>
      <c r="C212" s="48" t="s">
        <v>609</v>
      </c>
      <c r="D212" s="79" t="s">
        <v>65</v>
      </c>
      <c r="E212" s="48" t="s">
        <v>66</v>
      </c>
      <c r="F212" s="49" t="s">
        <v>67</v>
      </c>
      <c r="G212" s="50" t="s">
        <v>610</v>
      </c>
      <c r="H212" s="51" t="s">
        <v>69</v>
      </c>
      <c r="I212" s="52">
        <v>45</v>
      </c>
      <c r="J212" s="53" t="str">
        <f>IF(ISERROR(VLOOKUP(I212,[1]Eje_Pilar!$C$2:$E$47,2,FALSE))," ",VLOOKUP(I212,[1]Eje_Pilar!$C$2:$E$47,2,FALSE))</f>
        <v>Gobernanza e influencia local, regional e internacional</v>
      </c>
      <c r="K212" s="53" t="str">
        <f>IF(ISERROR(VLOOKUP(I212,[1]Eje_Pilar!$C$2:$E$47,3,FALSE))," ",VLOOKUP(I212,[1]Eje_Pilar!$C$2:$E$47,3,FALSE))</f>
        <v>Eje Transversal 4 Gobierno Legitimo, Fortalecimiento Local y Eficiencia</v>
      </c>
      <c r="L212" s="54">
        <v>1415</v>
      </c>
      <c r="M212" s="75">
        <v>79894125</v>
      </c>
      <c r="N212" s="56" t="s">
        <v>611</v>
      </c>
      <c r="O212" s="57">
        <v>9053333.3333333321</v>
      </c>
      <c r="P212" s="58"/>
      <c r="Q212" s="59"/>
      <c r="R212" s="60">
        <v>1</v>
      </c>
      <c r="S212" s="57">
        <v>3395000</v>
      </c>
      <c r="T212" s="61">
        <f t="shared" si="19"/>
        <v>12448333.333333332</v>
      </c>
      <c r="U212" s="62">
        <v>4203333</v>
      </c>
      <c r="V212" s="63">
        <v>43770</v>
      </c>
      <c r="W212" s="63">
        <v>43774</v>
      </c>
      <c r="X212" s="63">
        <v>43851</v>
      </c>
      <c r="Y212" s="47">
        <v>56</v>
      </c>
      <c r="Z212" s="47">
        <v>21</v>
      </c>
      <c r="AA212" s="65"/>
      <c r="AB212" s="55"/>
      <c r="AC212" s="55" t="s">
        <v>71</v>
      </c>
      <c r="AD212" s="55"/>
      <c r="AE212" s="55"/>
      <c r="AF212" s="66">
        <f t="shared" si="18"/>
        <v>0.33766231088499132</v>
      </c>
      <c r="AG212" s="67">
        <f>IF(SUMPRODUCT((A$14:A212=A212)*(B$14:B212=B212)*(C$14:C212=C212))&gt;1,0,1)</f>
        <v>1</v>
      </c>
      <c r="AH212" s="68" t="str">
        <f t="shared" si="20"/>
        <v>Contratos de prestación de servicios profesionales y de apoyo a la gestión</v>
      </c>
      <c r="AI212" s="68" t="str">
        <f t="shared" si="21"/>
        <v>Contratación directa</v>
      </c>
      <c r="AJ212" s="69" t="str">
        <f>IFERROR(VLOOKUP(F212,[1]Tipo!$C$12:$C$27,1,FALSE),"NO")</f>
        <v>Prestación de servicios profesionales y de apoyo a la gestión, o para la ejecución de trabajos artísticos que sólo puedan encomendarse a determinadas personas naturales;</v>
      </c>
      <c r="AK212" s="68" t="str">
        <f t="shared" si="22"/>
        <v>Inversión</v>
      </c>
      <c r="AL212" s="68">
        <f t="shared" si="23"/>
        <v>45</v>
      </c>
      <c r="AM212" s="70"/>
      <c r="AN212" s="70"/>
      <c r="AO212" s="70"/>
      <c r="AP212"/>
      <c r="AQ212"/>
      <c r="AR212"/>
      <c r="AS212"/>
      <c r="AT212"/>
      <c r="AU212"/>
      <c r="AV212"/>
      <c r="AW212"/>
      <c r="AX212"/>
      <c r="AY212"/>
      <c r="AZ212"/>
      <c r="BA212"/>
      <c r="BB212"/>
      <c r="BC212"/>
      <c r="BD212"/>
      <c r="BE212"/>
      <c r="BF212"/>
      <c r="BG212"/>
      <c r="BH212"/>
      <c r="BI212"/>
      <c r="BJ212"/>
      <c r="BK212"/>
      <c r="BL212"/>
      <c r="BM212"/>
      <c r="BN212"/>
      <c r="BO212"/>
      <c r="BP212"/>
      <c r="BQ212"/>
    </row>
    <row r="213" spans="1:69" ht="27" customHeight="1" x14ac:dyDescent="0.25">
      <c r="A213" s="55">
        <v>220</v>
      </c>
      <c r="B213" s="47">
        <v>2019</v>
      </c>
      <c r="C213" s="48" t="s">
        <v>612</v>
      </c>
      <c r="D213" s="79" t="s">
        <v>65</v>
      </c>
      <c r="E213" s="48" t="s">
        <v>66</v>
      </c>
      <c r="F213" s="49" t="s">
        <v>67</v>
      </c>
      <c r="G213" s="50" t="s">
        <v>613</v>
      </c>
      <c r="H213" s="51" t="s">
        <v>69</v>
      </c>
      <c r="I213" s="52">
        <v>45</v>
      </c>
      <c r="J213" s="53" t="str">
        <f>IF(ISERROR(VLOOKUP(I213,[1]Eje_Pilar!$C$2:$E$47,2,FALSE))," ",VLOOKUP(I213,[1]Eje_Pilar!$C$2:$E$47,2,FALSE))</f>
        <v>Gobernanza e influencia local, regional e internacional</v>
      </c>
      <c r="K213" s="53" t="str">
        <f>IF(ISERROR(VLOOKUP(I213,[1]Eje_Pilar!$C$2:$E$47,3,FALSE))," ",VLOOKUP(I213,[1]Eje_Pilar!$C$2:$E$47,3,FALSE))</f>
        <v>Eje Transversal 4 Gobierno Legitimo, Fortalecimiento Local y Eficiencia</v>
      </c>
      <c r="L213" s="54">
        <v>1415</v>
      </c>
      <c r="M213" s="75">
        <v>1020731784</v>
      </c>
      <c r="N213" s="56" t="s">
        <v>614</v>
      </c>
      <c r="O213" s="57">
        <v>8192800</v>
      </c>
      <c r="P213" s="58"/>
      <c r="Q213" s="59"/>
      <c r="R213" s="60">
        <v>1</v>
      </c>
      <c r="S213" s="57">
        <v>2926000</v>
      </c>
      <c r="T213" s="61">
        <f t="shared" si="19"/>
        <v>11118800</v>
      </c>
      <c r="U213" s="62">
        <v>3622667</v>
      </c>
      <c r="V213" s="63">
        <v>43770</v>
      </c>
      <c r="W213" s="63">
        <v>43774</v>
      </c>
      <c r="X213" s="63">
        <v>43851</v>
      </c>
      <c r="Y213" s="47">
        <v>56</v>
      </c>
      <c r="Z213" s="47">
        <v>21</v>
      </c>
      <c r="AA213" s="65"/>
      <c r="AB213" s="55"/>
      <c r="AC213" s="55" t="s">
        <v>71</v>
      </c>
      <c r="AD213" s="55"/>
      <c r="AE213" s="55"/>
      <c r="AF213" s="66">
        <f t="shared" si="18"/>
        <v>0.32581456632010647</v>
      </c>
      <c r="AG213" s="67">
        <f>IF(SUMPRODUCT((A$14:A213=A213)*(B$14:B213=B213)*(C$14:C213=C213))&gt;1,0,1)</f>
        <v>1</v>
      </c>
      <c r="AH213" s="68" t="str">
        <f t="shared" si="20"/>
        <v>Contratos de prestación de servicios profesionales y de apoyo a la gestión</v>
      </c>
      <c r="AI213" s="68" t="str">
        <f t="shared" si="21"/>
        <v>Contratación directa</v>
      </c>
      <c r="AJ213" s="69" t="str">
        <f>IFERROR(VLOOKUP(F213,[1]Tipo!$C$12:$C$27,1,FALSE),"NO")</f>
        <v>Prestación de servicios profesionales y de apoyo a la gestión, o para la ejecución de trabajos artísticos que sólo puedan encomendarse a determinadas personas naturales;</v>
      </c>
      <c r="AK213" s="68" t="str">
        <f t="shared" si="22"/>
        <v>Inversión</v>
      </c>
      <c r="AL213" s="68">
        <f t="shared" si="23"/>
        <v>45</v>
      </c>
      <c r="AM213" s="70"/>
      <c r="AN213" s="70"/>
      <c r="AO213" s="70"/>
      <c r="AP213"/>
      <c r="AQ213"/>
      <c r="AR213"/>
      <c r="AS213"/>
      <c r="AT213"/>
      <c r="AU213"/>
      <c r="AV213"/>
      <c r="AW213"/>
      <c r="AX213"/>
      <c r="AY213"/>
      <c r="AZ213"/>
      <c r="BA213"/>
      <c r="BB213"/>
      <c r="BC213"/>
      <c r="BD213"/>
      <c r="BE213"/>
      <c r="BF213"/>
      <c r="BG213"/>
      <c r="BH213"/>
      <c r="BI213"/>
      <c r="BJ213"/>
      <c r="BK213"/>
      <c r="BL213"/>
      <c r="BM213"/>
      <c r="BN213"/>
      <c r="BO213"/>
      <c r="BP213"/>
      <c r="BQ213"/>
    </row>
    <row r="214" spans="1:69" ht="27" customHeight="1" x14ac:dyDescent="0.25">
      <c r="A214" s="55">
        <v>221</v>
      </c>
      <c r="B214" s="47">
        <v>2019</v>
      </c>
      <c r="C214" s="48" t="s">
        <v>615</v>
      </c>
      <c r="D214" s="79" t="s">
        <v>65</v>
      </c>
      <c r="E214" s="48" t="s">
        <v>66</v>
      </c>
      <c r="F214" s="49" t="s">
        <v>67</v>
      </c>
      <c r="G214" s="50" t="s">
        <v>599</v>
      </c>
      <c r="H214" s="51" t="s">
        <v>69</v>
      </c>
      <c r="I214" s="52">
        <v>45</v>
      </c>
      <c r="J214" s="53" t="str">
        <f>IF(ISERROR(VLOOKUP(I214,[1]Eje_Pilar!$C$2:$E$47,2,FALSE))," ",VLOOKUP(I214,[1]Eje_Pilar!$C$2:$E$47,2,FALSE))</f>
        <v>Gobernanza e influencia local, regional e internacional</v>
      </c>
      <c r="K214" s="53" t="str">
        <f>IF(ISERROR(VLOOKUP(I214,[1]Eje_Pilar!$C$2:$E$47,3,FALSE))," ",VLOOKUP(I214,[1]Eje_Pilar!$C$2:$E$47,3,FALSE))</f>
        <v>Eje Transversal 4 Gobierno Legitimo, Fortalecimiento Local y Eficiencia</v>
      </c>
      <c r="L214" s="54">
        <v>1415</v>
      </c>
      <c r="M214" s="55">
        <v>52162542</v>
      </c>
      <c r="N214" s="56" t="s">
        <v>616</v>
      </c>
      <c r="O214" s="57">
        <v>8502666.6666666679</v>
      </c>
      <c r="P214" s="58"/>
      <c r="Q214" s="59"/>
      <c r="R214" s="60"/>
      <c r="S214" s="57"/>
      <c r="T214" s="61">
        <f t="shared" si="19"/>
        <v>8502666.6666666679</v>
      </c>
      <c r="U214" s="62">
        <v>3947667</v>
      </c>
      <c r="V214" s="63">
        <v>43774</v>
      </c>
      <c r="W214" s="63">
        <v>43774</v>
      </c>
      <c r="X214" s="63">
        <v>43830</v>
      </c>
      <c r="Y214" s="47">
        <v>56</v>
      </c>
      <c r="Z214" s="47"/>
      <c r="AA214" s="65"/>
      <c r="AB214" s="55"/>
      <c r="AC214" s="55"/>
      <c r="AD214" s="55"/>
      <c r="AE214" s="55" t="s">
        <v>71</v>
      </c>
      <c r="AF214" s="66">
        <f t="shared" si="18"/>
        <v>0.46428575348910139</v>
      </c>
      <c r="AG214" s="67">
        <f>IF(SUMPRODUCT((A$14:A214=A214)*(B$14:B214=B214)*(C$14:C214=C214))&gt;1,0,1)</f>
        <v>1</v>
      </c>
      <c r="AH214" s="68" t="str">
        <f t="shared" si="20"/>
        <v>Contratos de prestación de servicios profesionales y de apoyo a la gestión</v>
      </c>
      <c r="AI214" s="68" t="str">
        <f t="shared" si="21"/>
        <v>Contratación directa</v>
      </c>
      <c r="AJ214" s="69" t="str">
        <f>IFERROR(VLOOKUP(F214,[1]Tipo!$C$12:$C$27,1,FALSE),"NO")</f>
        <v>Prestación de servicios profesionales y de apoyo a la gestión, o para la ejecución de trabajos artísticos que sólo puedan encomendarse a determinadas personas naturales;</v>
      </c>
      <c r="AK214" s="68" t="str">
        <f t="shared" si="22"/>
        <v>Inversión</v>
      </c>
      <c r="AL214" s="68">
        <f t="shared" si="23"/>
        <v>45</v>
      </c>
      <c r="AM214" s="70"/>
      <c r="AN214" s="70"/>
      <c r="AO214" s="70"/>
      <c r="AP214"/>
      <c r="AQ214"/>
      <c r="AR214"/>
      <c r="AS214"/>
      <c r="AT214"/>
      <c r="AU214"/>
      <c r="AV214"/>
      <c r="AW214"/>
      <c r="AX214"/>
      <c r="AY214"/>
      <c r="AZ214"/>
      <c r="BA214"/>
      <c r="BB214"/>
      <c r="BC214"/>
      <c r="BD214"/>
      <c r="BE214"/>
      <c r="BF214"/>
      <c r="BG214"/>
      <c r="BH214"/>
      <c r="BI214"/>
      <c r="BJ214"/>
      <c r="BK214"/>
      <c r="BL214"/>
      <c r="BM214"/>
      <c r="BN214"/>
      <c r="BO214"/>
      <c r="BP214"/>
      <c r="BQ214"/>
    </row>
    <row r="215" spans="1:69" ht="27" customHeight="1" x14ac:dyDescent="0.25">
      <c r="A215" s="55">
        <v>222</v>
      </c>
      <c r="B215" s="47">
        <v>2019</v>
      </c>
      <c r="C215" s="48" t="s">
        <v>617</v>
      </c>
      <c r="D215" s="79" t="s">
        <v>65</v>
      </c>
      <c r="E215" s="48" t="s">
        <v>66</v>
      </c>
      <c r="F215" s="49" t="s">
        <v>67</v>
      </c>
      <c r="G215" s="50" t="s">
        <v>129</v>
      </c>
      <c r="H215" s="51" t="s">
        <v>69</v>
      </c>
      <c r="I215" s="52">
        <v>45</v>
      </c>
      <c r="J215" s="53" t="str">
        <f>IF(ISERROR(VLOOKUP(I215,[1]Eje_Pilar!$C$2:$E$47,2,FALSE))," ",VLOOKUP(I215,[1]Eje_Pilar!$C$2:$E$47,2,FALSE))</f>
        <v>Gobernanza e influencia local, regional e internacional</v>
      </c>
      <c r="K215" s="53" t="str">
        <f>IF(ISERROR(VLOOKUP(I215,[1]Eje_Pilar!$C$2:$E$47,3,FALSE))," ",VLOOKUP(I215,[1]Eje_Pilar!$C$2:$E$47,3,FALSE))</f>
        <v>Eje Transversal 4 Gobierno Legitimo, Fortalecimiento Local y Eficiencia</v>
      </c>
      <c r="L215" s="54">
        <v>1415</v>
      </c>
      <c r="M215" s="75">
        <v>51924771</v>
      </c>
      <c r="N215" s="56" t="s">
        <v>618</v>
      </c>
      <c r="O215" s="57">
        <v>10633325</v>
      </c>
      <c r="P215" s="58"/>
      <c r="Q215" s="59"/>
      <c r="R215" s="60">
        <v>1</v>
      </c>
      <c r="S215" s="57">
        <v>4060000</v>
      </c>
      <c r="T215" s="61">
        <f t="shared" si="19"/>
        <v>14693325</v>
      </c>
      <c r="U215" s="62">
        <v>4833333</v>
      </c>
      <c r="V215" s="63">
        <v>43774</v>
      </c>
      <c r="W215" s="63">
        <v>43775</v>
      </c>
      <c r="X215" s="63">
        <v>43851</v>
      </c>
      <c r="Y215" s="47">
        <v>55</v>
      </c>
      <c r="Z215" s="47">
        <v>21</v>
      </c>
      <c r="AA215" s="65"/>
      <c r="AB215" s="55"/>
      <c r="AC215" s="55" t="s">
        <v>71</v>
      </c>
      <c r="AD215" s="55"/>
      <c r="AE215" s="55"/>
      <c r="AF215" s="66">
        <f t="shared" si="18"/>
        <v>0.32894753229782914</v>
      </c>
      <c r="AG215" s="67">
        <f>IF(SUMPRODUCT((A$14:A215=A215)*(B$14:B215=B215)*(C$14:C215=C215))&gt;1,0,1)</f>
        <v>1</v>
      </c>
      <c r="AH215" s="68" t="str">
        <f t="shared" si="20"/>
        <v>Contratos de prestación de servicios profesionales y de apoyo a la gestión</v>
      </c>
      <c r="AI215" s="68" t="str">
        <f t="shared" si="21"/>
        <v>Contratación directa</v>
      </c>
      <c r="AJ215" s="69" t="str">
        <f>IFERROR(VLOOKUP(F215,[1]Tipo!$C$12:$C$27,1,FALSE),"NO")</f>
        <v>Prestación de servicios profesionales y de apoyo a la gestión, o para la ejecución de trabajos artísticos que sólo puedan encomendarse a determinadas personas naturales;</v>
      </c>
      <c r="AK215" s="68" t="str">
        <f t="shared" si="22"/>
        <v>Inversión</v>
      </c>
      <c r="AL215" s="68">
        <f t="shared" si="23"/>
        <v>45</v>
      </c>
      <c r="AM215" s="70"/>
      <c r="AN215" s="70"/>
      <c r="AO215" s="70"/>
      <c r="AP215"/>
      <c r="AQ215"/>
      <c r="AR215"/>
      <c r="AS215"/>
      <c r="AT215"/>
      <c r="AU215"/>
      <c r="AV215"/>
      <c r="AW215"/>
      <c r="AX215"/>
      <c r="AY215"/>
      <c r="AZ215"/>
      <c r="BA215"/>
      <c r="BB215"/>
      <c r="BC215"/>
      <c r="BD215"/>
      <c r="BE215"/>
      <c r="BF215"/>
      <c r="BG215"/>
      <c r="BH215"/>
      <c r="BI215"/>
      <c r="BJ215"/>
      <c r="BK215"/>
      <c r="BL215"/>
      <c r="BM215"/>
      <c r="BN215"/>
      <c r="BO215"/>
      <c r="BP215"/>
      <c r="BQ215"/>
    </row>
    <row r="216" spans="1:69" ht="27" customHeight="1" x14ac:dyDescent="0.25">
      <c r="A216" s="55">
        <v>223</v>
      </c>
      <c r="B216" s="47">
        <v>2019</v>
      </c>
      <c r="C216" s="48" t="s">
        <v>619</v>
      </c>
      <c r="D216" s="79" t="s">
        <v>65</v>
      </c>
      <c r="E216" s="48" t="s">
        <v>66</v>
      </c>
      <c r="F216" s="49" t="s">
        <v>67</v>
      </c>
      <c r="G216" s="50" t="s">
        <v>620</v>
      </c>
      <c r="H216" s="51" t="s">
        <v>69</v>
      </c>
      <c r="I216" s="52">
        <v>45</v>
      </c>
      <c r="J216" s="53" t="str">
        <f>IF(ISERROR(VLOOKUP(I216,[1]Eje_Pilar!$C$2:$E$47,2,FALSE))," ",VLOOKUP(I216,[1]Eje_Pilar!$C$2:$E$47,2,FALSE))</f>
        <v>Gobernanza e influencia local, regional e internacional</v>
      </c>
      <c r="K216" s="53" t="str">
        <f>IF(ISERROR(VLOOKUP(I216,[1]Eje_Pilar!$C$2:$E$47,3,FALSE))," ",VLOOKUP(I216,[1]Eje_Pilar!$C$2:$E$47,3,FALSE))</f>
        <v>Eje Transversal 4 Gobierno Legitimo, Fortalecimiento Local y Eficiencia</v>
      </c>
      <c r="L216" s="54">
        <v>1415</v>
      </c>
      <c r="M216" s="75">
        <v>1033722018</v>
      </c>
      <c r="N216" s="56" t="s">
        <v>621</v>
      </c>
      <c r="O216" s="57">
        <v>3727792</v>
      </c>
      <c r="P216" s="58"/>
      <c r="Q216" s="59"/>
      <c r="R216" s="60"/>
      <c r="S216" s="57"/>
      <c r="T216" s="61">
        <f t="shared" si="19"/>
        <v>3727792</v>
      </c>
      <c r="U216" s="62">
        <v>1656800</v>
      </c>
      <c r="V216" s="63">
        <v>43774</v>
      </c>
      <c r="W216" s="63">
        <v>43775</v>
      </c>
      <c r="X216" s="63">
        <v>43830</v>
      </c>
      <c r="Y216" s="47">
        <v>55</v>
      </c>
      <c r="Z216" s="47"/>
      <c r="AA216" s="65"/>
      <c r="AB216" s="55"/>
      <c r="AC216" s="55"/>
      <c r="AD216" s="55"/>
      <c r="AE216" s="55" t="s">
        <v>71</v>
      </c>
      <c r="AF216" s="66">
        <f t="shared" si="18"/>
        <v>0.44444539824110357</v>
      </c>
      <c r="AG216" s="67">
        <f>IF(SUMPRODUCT((A$14:A216=A216)*(B$14:B216=B216)*(C$14:C216=C216))&gt;1,0,1)</f>
        <v>1</v>
      </c>
      <c r="AH216" s="68" t="str">
        <f t="shared" si="20"/>
        <v>Contratos de prestación de servicios profesionales y de apoyo a la gestión</v>
      </c>
      <c r="AI216" s="68" t="str">
        <f t="shared" si="21"/>
        <v>Contratación directa</v>
      </c>
      <c r="AJ216" s="69" t="str">
        <f>IFERROR(VLOOKUP(F216,[1]Tipo!$C$12:$C$27,1,FALSE),"NO")</f>
        <v>Prestación de servicios profesionales y de apoyo a la gestión, o para la ejecución de trabajos artísticos que sólo puedan encomendarse a determinadas personas naturales;</v>
      </c>
      <c r="AK216" s="68" t="str">
        <f t="shared" si="22"/>
        <v>Inversión</v>
      </c>
      <c r="AL216" s="68">
        <f t="shared" si="23"/>
        <v>45</v>
      </c>
      <c r="AM216" s="70"/>
      <c r="AN216" s="70"/>
      <c r="AO216" s="70"/>
      <c r="AP216"/>
      <c r="AQ216"/>
      <c r="AR216"/>
      <c r="AS216"/>
      <c r="AT216"/>
      <c r="AU216"/>
      <c r="AV216"/>
      <c r="AW216"/>
      <c r="AX216"/>
      <c r="AY216"/>
      <c r="AZ216"/>
      <c r="BA216"/>
      <c r="BB216"/>
      <c r="BC216"/>
      <c r="BD216"/>
      <c r="BE216"/>
      <c r="BF216"/>
      <c r="BG216"/>
      <c r="BH216"/>
      <c r="BI216"/>
      <c r="BJ216"/>
      <c r="BK216"/>
      <c r="BL216"/>
      <c r="BM216"/>
      <c r="BN216"/>
      <c r="BO216"/>
      <c r="BP216"/>
      <c r="BQ216"/>
    </row>
    <row r="217" spans="1:69" ht="27" customHeight="1" x14ac:dyDescent="0.25">
      <c r="A217" s="55">
        <v>224</v>
      </c>
      <c r="B217" s="47">
        <v>2019</v>
      </c>
      <c r="C217" s="48" t="s">
        <v>622</v>
      </c>
      <c r="D217" s="79" t="s">
        <v>65</v>
      </c>
      <c r="E217" s="48" t="s">
        <v>66</v>
      </c>
      <c r="F217" s="49" t="s">
        <v>67</v>
      </c>
      <c r="G217" s="50" t="s">
        <v>212</v>
      </c>
      <c r="H217" s="51" t="s">
        <v>69</v>
      </c>
      <c r="I217" s="52">
        <v>45</v>
      </c>
      <c r="J217" s="53" t="str">
        <f>IF(ISERROR(VLOOKUP(I217,[1]Eje_Pilar!$C$2:$E$47,2,FALSE))," ",VLOOKUP(I217,[1]Eje_Pilar!$C$2:$E$47,2,FALSE))</f>
        <v>Gobernanza e influencia local, regional e internacional</v>
      </c>
      <c r="K217" s="53" t="str">
        <f>IF(ISERROR(VLOOKUP(I217,[1]Eje_Pilar!$C$2:$E$47,3,FALSE))," ",VLOOKUP(I217,[1]Eje_Pilar!$C$2:$E$47,3,FALSE))</f>
        <v>Eje Transversal 4 Gobierno Legitimo, Fortalecimiento Local y Eficiencia</v>
      </c>
      <c r="L217" s="54">
        <v>1415</v>
      </c>
      <c r="M217" s="75">
        <v>79921052</v>
      </c>
      <c r="N217" s="56" t="s">
        <v>623</v>
      </c>
      <c r="O217" s="57">
        <v>5591666</v>
      </c>
      <c r="P217" s="58"/>
      <c r="Q217" s="59"/>
      <c r="R217" s="60">
        <v>1</v>
      </c>
      <c r="S217" s="57">
        <v>2135000</v>
      </c>
      <c r="T217" s="61">
        <f t="shared" si="19"/>
        <v>7726666</v>
      </c>
      <c r="U217" s="62">
        <v>2541667</v>
      </c>
      <c r="V217" s="63">
        <v>43774</v>
      </c>
      <c r="W217" s="63">
        <v>43775</v>
      </c>
      <c r="X217" s="63">
        <v>43851</v>
      </c>
      <c r="Y217" s="47">
        <v>55</v>
      </c>
      <c r="Z217" s="47">
        <v>21</v>
      </c>
      <c r="AA217" s="65"/>
      <c r="AB217" s="55"/>
      <c r="AC217" s="55" t="s">
        <v>71</v>
      </c>
      <c r="AD217" s="55"/>
      <c r="AE217" s="55"/>
      <c r="AF217" s="66">
        <f t="shared" si="18"/>
        <v>0.3289474399436963</v>
      </c>
      <c r="AG217" s="67">
        <f>IF(SUMPRODUCT((A$14:A217=A217)*(B$14:B217=B217)*(C$14:C217=C217))&gt;1,0,1)</f>
        <v>1</v>
      </c>
      <c r="AH217" s="68" t="str">
        <f t="shared" si="20"/>
        <v>Contratos de prestación de servicios profesionales y de apoyo a la gestión</v>
      </c>
      <c r="AI217" s="68" t="str">
        <f t="shared" si="21"/>
        <v>Contratación directa</v>
      </c>
      <c r="AJ217" s="69" t="str">
        <f>IFERROR(VLOOKUP(F217,[1]Tipo!$C$12:$C$27,1,FALSE),"NO")</f>
        <v>Prestación de servicios profesionales y de apoyo a la gestión, o para la ejecución de trabajos artísticos que sólo puedan encomendarse a determinadas personas naturales;</v>
      </c>
      <c r="AK217" s="68" t="str">
        <f t="shared" si="22"/>
        <v>Inversión</v>
      </c>
      <c r="AL217" s="68">
        <f t="shared" si="23"/>
        <v>45</v>
      </c>
      <c r="AM217" s="70"/>
      <c r="AN217" s="70"/>
      <c r="AO217" s="70"/>
      <c r="AP217"/>
      <c r="AQ217"/>
      <c r="AR217"/>
      <c r="AS217"/>
      <c r="AT217"/>
      <c r="AU217"/>
      <c r="AV217"/>
      <c r="AW217"/>
      <c r="AX217"/>
      <c r="AY217"/>
      <c r="AZ217"/>
      <c r="BA217"/>
      <c r="BB217"/>
      <c r="BC217"/>
      <c r="BD217"/>
      <c r="BE217"/>
      <c r="BF217"/>
      <c r="BG217"/>
      <c r="BH217"/>
      <c r="BI217"/>
      <c r="BJ217"/>
      <c r="BK217"/>
      <c r="BL217"/>
      <c r="BM217"/>
      <c r="BN217"/>
      <c r="BO217"/>
      <c r="BP217"/>
      <c r="BQ217"/>
    </row>
    <row r="218" spans="1:69" ht="27" customHeight="1" x14ac:dyDescent="0.25">
      <c r="A218" s="55">
        <v>225</v>
      </c>
      <c r="B218" s="47">
        <v>2019</v>
      </c>
      <c r="C218" s="48" t="s">
        <v>624</v>
      </c>
      <c r="D218" s="79" t="s">
        <v>65</v>
      </c>
      <c r="E218" s="48" t="s">
        <v>66</v>
      </c>
      <c r="F218" s="49" t="s">
        <v>67</v>
      </c>
      <c r="G218" s="50" t="s">
        <v>163</v>
      </c>
      <c r="H218" s="51" t="s">
        <v>69</v>
      </c>
      <c r="I218" s="52">
        <v>45</v>
      </c>
      <c r="J218" s="53" t="str">
        <f>IF(ISERROR(VLOOKUP(I218,[1]Eje_Pilar!$C$2:$E$47,2,FALSE))," ",VLOOKUP(I218,[1]Eje_Pilar!$C$2:$E$47,2,FALSE))</f>
        <v>Gobernanza e influencia local, regional e internacional</v>
      </c>
      <c r="K218" s="53" t="str">
        <f>IF(ISERROR(VLOOKUP(I218,[1]Eje_Pilar!$C$2:$E$47,3,FALSE))," ",VLOOKUP(I218,[1]Eje_Pilar!$C$2:$E$47,3,FALSE))</f>
        <v>Eje Transversal 4 Gobierno Legitimo, Fortalecimiento Local y Eficiencia</v>
      </c>
      <c r="L218" s="54">
        <v>1415</v>
      </c>
      <c r="M218" s="75">
        <v>80809097</v>
      </c>
      <c r="N218" s="56" t="s">
        <v>625</v>
      </c>
      <c r="O218" s="57">
        <v>3304800</v>
      </c>
      <c r="P218" s="58"/>
      <c r="Q218" s="59"/>
      <c r="R218" s="60"/>
      <c r="S218" s="57"/>
      <c r="T218" s="91">
        <f t="shared" si="19"/>
        <v>3304800</v>
      </c>
      <c r="U218" s="92">
        <v>2790467</v>
      </c>
      <c r="V218" s="63">
        <v>43787</v>
      </c>
      <c r="W218" s="63">
        <v>43787</v>
      </c>
      <c r="X218" s="63">
        <v>43830</v>
      </c>
      <c r="Y218" s="47">
        <v>54</v>
      </c>
      <c r="Z218" s="47"/>
      <c r="AA218" s="65"/>
      <c r="AB218" s="55"/>
      <c r="AC218" s="55"/>
      <c r="AD218" s="55"/>
      <c r="AE218" s="55" t="s">
        <v>71</v>
      </c>
      <c r="AF218" s="66">
        <f t="shared" si="18"/>
        <v>0.84436788913096106</v>
      </c>
      <c r="AG218" s="67">
        <f>IF(SUMPRODUCT((A$14:A218=A218)*(B$14:B218=B218)*(C$14:C218=C218))&gt;1,0,1)</f>
        <v>1</v>
      </c>
      <c r="AH218" s="68" t="str">
        <f t="shared" si="20"/>
        <v>Contratos de prestación de servicios profesionales y de apoyo a la gestión</v>
      </c>
      <c r="AI218" s="68" t="str">
        <f t="shared" si="21"/>
        <v>Contratación directa</v>
      </c>
      <c r="AJ218" s="69" t="str">
        <f>IFERROR(VLOOKUP(F218,[1]Tipo!$C$12:$C$27,1,FALSE),"NO")</f>
        <v>Prestación de servicios profesionales y de apoyo a la gestión, o para la ejecución de trabajos artísticos que sólo puedan encomendarse a determinadas personas naturales;</v>
      </c>
      <c r="AK218" s="68" t="str">
        <f t="shared" si="22"/>
        <v>Inversión</v>
      </c>
      <c r="AL218" s="68">
        <f t="shared" si="23"/>
        <v>45</v>
      </c>
      <c r="AM218" s="70"/>
      <c r="AN218" s="70"/>
      <c r="AO218" s="70"/>
      <c r="AP218"/>
      <c r="AQ218"/>
      <c r="AR218"/>
      <c r="AS218"/>
      <c r="AT218"/>
      <c r="AU218"/>
      <c r="AV218"/>
      <c r="AW218"/>
      <c r="AX218"/>
      <c r="AY218"/>
      <c r="AZ218"/>
      <c r="BA218"/>
      <c r="BB218"/>
      <c r="BC218"/>
      <c r="BD218"/>
      <c r="BE218"/>
      <c r="BF218"/>
      <c r="BG218"/>
      <c r="BH218"/>
      <c r="BI218"/>
      <c r="BJ218"/>
      <c r="BK218"/>
      <c r="BL218"/>
      <c r="BM218"/>
      <c r="BN218"/>
      <c r="BO218"/>
      <c r="BP218"/>
      <c r="BQ218"/>
    </row>
    <row r="219" spans="1:69" ht="27" customHeight="1" x14ac:dyDescent="0.25">
      <c r="A219" s="55">
        <v>226</v>
      </c>
      <c r="B219" s="47">
        <v>2019</v>
      </c>
      <c r="C219" s="48" t="s">
        <v>626</v>
      </c>
      <c r="D219" s="79" t="s">
        <v>65</v>
      </c>
      <c r="E219" s="48" t="s">
        <v>66</v>
      </c>
      <c r="F219" s="49" t="s">
        <v>67</v>
      </c>
      <c r="G219" s="50" t="s">
        <v>627</v>
      </c>
      <c r="H219" s="51" t="s">
        <v>69</v>
      </c>
      <c r="I219" s="52">
        <v>45</v>
      </c>
      <c r="J219" s="53" t="str">
        <f>IF(ISERROR(VLOOKUP(I219,[1]Eje_Pilar!$C$2:$E$47,2,FALSE))," ",VLOOKUP(I219,[1]Eje_Pilar!$C$2:$E$47,2,FALSE))</f>
        <v>Gobernanza e influencia local, regional e internacional</v>
      </c>
      <c r="K219" s="53" t="str">
        <f>IF(ISERROR(VLOOKUP(I219,[1]Eje_Pilar!$C$2:$E$47,3,FALSE))," ",VLOOKUP(I219,[1]Eje_Pilar!$C$2:$E$47,3,FALSE))</f>
        <v>Eje Transversal 4 Gobierno Legitimo, Fortalecimiento Local y Eficiencia</v>
      </c>
      <c r="L219" s="54">
        <v>1415</v>
      </c>
      <c r="M219" s="55">
        <v>1023923791</v>
      </c>
      <c r="N219" s="56" t="s">
        <v>628</v>
      </c>
      <c r="O219" s="57">
        <v>7470000</v>
      </c>
      <c r="P219" s="58"/>
      <c r="Q219" s="59"/>
      <c r="R219" s="60">
        <v>1</v>
      </c>
      <c r="S219" s="57">
        <v>2905000</v>
      </c>
      <c r="T219" s="61">
        <f t="shared" si="19"/>
        <v>10375000</v>
      </c>
      <c r="U219" s="62">
        <v>3320000</v>
      </c>
      <c r="V219" s="63">
        <v>43775</v>
      </c>
      <c r="W219" s="63">
        <v>43776</v>
      </c>
      <c r="X219" s="63">
        <v>43851</v>
      </c>
      <c r="Y219" s="47">
        <v>54</v>
      </c>
      <c r="Z219" s="47">
        <v>21</v>
      </c>
      <c r="AA219" s="65"/>
      <c r="AB219" s="55"/>
      <c r="AC219" s="55" t="s">
        <v>71</v>
      </c>
      <c r="AD219" s="55"/>
      <c r="AE219" s="55"/>
      <c r="AF219" s="66">
        <f t="shared" si="18"/>
        <v>0.32</v>
      </c>
      <c r="AG219" s="67">
        <f>IF(SUMPRODUCT((A$14:A219=A219)*(B$14:B219=B219)*(C$14:C219=C219))&gt;1,0,1)</f>
        <v>1</v>
      </c>
      <c r="AH219" s="68" t="str">
        <f t="shared" si="20"/>
        <v>Contratos de prestación de servicios profesionales y de apoyo a la gestión</v>
      </c>
      <c r="AI219" s="68" t="str">
        <f t="shared" si="21"/>
        <v>Contratación directa</v>
      </c>
      <c r="AJ219" s="69" t="str">
        <f>IFERROR(VLOOKUP(F219,[1]Tipo!$C$12:$C$27,1,FALSE),"NO")</f>
        <v>Prestación de servicios profesionales y de apoyo a la gestión, o para la ejecución de trabajos artísticos que sólo puedan encomendarse a determinadas personas naturales;</v>
      </c>
      <c r="AK219" s="68" t="str">
        <f t="shared" si="22"/>
        <v>Inversión</v>
      </c>
      <c r="AL219" s="68">
        <f t="shared" si="23"/>
        <v>45</v>
      </c>
      <c r="AM219" s="70"/>
      <c r="AN219" s="70"/>
      <c r="AO219" s="70"/>
      <c r="AP219"/>
      <c r="AQ219"/>
      <c r="AR219"/>
      <c r="AS219"/>
      <c r="AT219"/>
      <c r="AU219"/>
      <c r="AV219"/>
      <c r="AW219"/>
      <c r="AX219"/>
      <c r="AY219"/>
      <c r="AZ219"/>
      <c r="BA219"/>
      <c r="BB219"/>
      <c r="BC219"/>
      <c r="BD219"/>
      <c r="BE219"/>
      <c r="BF219"/>
      <c r="BG219"/>
      <c r="BH219"/>
      <c r="BI219"/>
      <c r="BJ219"/>
      <c r="BK219"/>
      <c r="BL219"/>
      <c r="BM219"/>
      <c r="BN219"/>
      <c r="BO219"/>
      <c r="BP219"/>
      <c r="BQ219"/>
    </row>
    <row r="220" spans="1:69" ht="27" customHeight="1" x14ac:dyDescent="0.25">
      <c r="A220" s="55">
        <v>227</v>
      </c>
      <c r="B220" s="47">
        <v>2019</v>
      </c>
      <c r="C220" s="48" t="s">
        <v>629</v>
      </c>
      <c r="D220" s="79" t="s">
        <v>65</v>
      </c>
      <c r="E220" s="48" t="s">
        <v>66</v>
      </c>
      <c r="F220" s="49" t="s">
        <v>67</v>
      </c>
      <c r="G220" s="50" t="s">
        <v>627</v>
      </c>
      <c r="H220" s="51" t="s">
        <v>69</v>
      </c>
      <c r="I220" s="52">
        <v>45</v>
      </c>
      <c r="J220" s="53" t="str">
        <f>IF(ISERROR(VLOOKUP(I220,[1]Eje_Pilar!$C$2:$E$47,2,FALSE))," ",VLOOKUP(I220,[1]Eje_Pilar!$C$2:$E$47,2,FALSE))</f>
        <v>Gobernanza e influencia local, regional e internacional</v>
      </c>
      <c r="K220" s="53" t="str">
        <f>IF(ISERROR(VLOOKUP(I220,[1]Eje_Pilar!$C$2:$E$47,3,FALSE))," ",VLOOKUP(I220,[1]Eje_Pilar!$C$2:$E$47,3,FALSE))</f>
        <v>Eje Transversal 4 Gobierno Legitimo, Fortalecimiento Local y Eficiencia</v>
      </c>
      <c r="L220" s="54">
        <v>1415</v>
      </c>
      <c r="M220" s="75">
        <v>1016055959</v>
      </c>
      <c r="N220" s="56" t="s">
        <v>630</v>
      </c>
      <c r="O220" s="57">
        <v>7470000</v>
      </c>
      <c r="P220" s="58"/>
      <c r="Q220" s="59"/>
      <c r="R220" s="60">
        <v>1</v>
      </c>
      <c r="S220" s="57">
        <v>2905000</v>
      </c>
      <c r="T220" s="61">
        <f t="shared" si="19"/>
        <v>10375000</v>
      </c>
      <c r="U220" s="62">
        <v>3320000</v>
      </c>
      <c r="V220" s="63">
        <v>43775</v>
      </c>
      <c r="W220" s="63">
        <v>43776</v>
      </c>
      <c r="X220" s="63">
        <v>43851</v>
      </c>
      <c r="Y220" s="47">
        <v>54</v>
      </c>
      <c r="Z220" s="47">
        <v>21</v>
      </c>
      <c r="AA220" s="65"/>
      <c r="AB220" s="55"/>
      <c r="AC220" s="55" t="s">
        <v>71</v>
      </c>
      <c r="AD220" s="55"/>
      <c r="AE220" s="55"/>
      <c r="AF220" s="66">
        <f t="shared" si="18"/>
        <v>0.32</v>
      </c>
      <c r="AG220" s="67">
        <f>IF(SUMPRODUCT((A$14:A220=A220)*(B$14:B220=B220)*(C$14:C220=C220))&gt;1,0,1)</f>
        <v>1</v>
      </c>
      <c r="AH220" s="68" t="str">
        <f t="shared" si="20"/>
        <v>Contratos de prestación de servicios profesionales y de apoyo a la gestión</v>
      </c>
      <c r="AI220" s="68" t="str">
        <f t="shared" si="21"/>
        <v>Contratación directa</v>
      </c>
      <c r="AJ220" s="69" t="str">
        <f>IFERROR(VLOOKUP(F220,[1]Tipo!$C$12:$C$27,1,FALSE),"NO")</f>
        <v>Prestación de servicios profesionales y de apoyo a la gestión, o para la ejecución de trabajos artísticos que sólo puedan encomendarse a determinadas personas naturales;</v>
      </c>
      <c r="AK220" s="68" t="str">
        <f t="shared" si="22"/>
        <v>Inversión</v>
      </c>
      <c r="AL220" s="68">
        <f t="shared" si="23"/>
        <v>45</v>
      </c>
      <c r="AM220" s="70"/>
      <c r="AN220" s="70"/>
      <c r="AO220" s="70"/>
      <c r="AP220"/>
      <c r="AQ220"/>
      <c r="AR220"/>
      <c r="AS220"/>
      <c r="AT220"/>
      <c r="AU220"/>
      <c r="AV220"/>
      <c r="AW220"/>
      <c r="AX220"/>
      <c r="AY220"/>
      <c r="AZ220"/>
      <c r="BA220"/>
      <c r="BB220"/>
      <c r="BC220"/>
      <c r="BD220"/>
      <c r="BE220"/>
      <c r="BF220"/>
      <c r="BG220"/>
      <c r="BH220"/>
      <c r="BI220"/>
      <c r="BJ220"/>
      <c r="BK220"/>
      <c r="BL220"/>
      <c r="BM220"/>
      <c r="BN220"/>
      <c r="BO220"/>
      <c r="BP220"/>
      <c r="BQ220"/>
    </row>
    <row r="221" spans="1:69" ht="27" customHeight="1" x14ac:dyDescent="0.25">
      <c r="A221" s="55">
        <v>228</v>
      </c>
      <c r="B221" s="47">
        <v>2019</v>
      </c>
      <c r="C221" s="48" t="s">
        <v>631</v>
      </c>
      <c r="D221" s="79" t="s">
        <v>65</v>
      </c>
      <c r="E221" s="48" t="s">
        <v>66</v>
      </c>
      <c r="F221" s="49" t="s">
        <v>67</v>
      </c>
      <c r="G221" s="50" t="s">
        <v>627</v>
      </c>
      <c r="H221" s="51" t="s">
        <v>69</v>
      </c>
      <c r="I221" s="52">
        <v>45</v>
      </c>
      <c r="J221" s="53" t="str">
        <f>IF(ISERROR(VLOOKUP(I221,[1]Eje_Pilar!$C$2:$E$47,2,FALSE))," ",VLOOKUP(I221,[1]Eje_Pilar!$C$2:$E$47,2,FALSE))</f>
        <v>Gobernanza e influencia local, regional e internacional</v>
      </c>
      <c r="K221" s="53" t="str">
        <f>IF(ISERROR(VLOOKUP(I221,[1]Eje_Pilar!$C$2:$E$47,3,FALSE))," ",VLOOKUP(I221,[1]Eje_Pilar!$C$2:$E$47,3,FALSE))</f>
        <v>Eje Transversal 4 Gobierno Legitimo, Fortalecimiento Local y Eficiencia</v>
      </c>
      <c r="L221" s="54">
        <v>1415</v>
      </c>
      <c r="M221" s="75">
        <v>13275913</v>
      </c>
      <c r="N221" s="56" t="s">
        <v>632</v>
      </c>
      <c r="O221" s="57">
        <v>7470000</v>
      </c>
      <c r="P221" s="58"/>
      <c r="Q221" s="59"/>
      <c r="R221" s="60">
        <v>1</v>
      </c>
      <c r="S221" s="57">
        <v>2905000</v>
      </c>
      <c r="T221" s="61">
        <f t="shared" si="19"/>
        <v>10375000</v>
      </c>
      <c r="U221" s="62">
        <v>3320000</v>
      </c>
      <c r="V221" s="63">
        <v>43775</v>
      </c>
      <c r="W221" s="63">
        <v>43776</v>
      </c>
      <c r="X221" s="63">
        <v>43851</v>
      </c>
      <c r="Y221" s="47">
        <v>54</v>
      </c>
      <c r="Z221" s="47">
        <v>21</v>
      </c>
      <c r="AA221" s="65"/>
      <c r="AB221" s="55"/>
      <c r="AC221" s="55" t="s">
        <v>71</v>
      </c>
      <c r="AD221" s="55"/>
      <c r="AE221" s="55"/>
      <c r="AF221" s="66">
        <f t="shared" si="18"/>
        <v>0.32</v>
      </c>
      <c r="AG221" s="67">
        <f>IF(SUMPRODUCT((A$14:A221=A221)*(B$14:B221=B221)*(C$14:C221=C221))&gt;1,0,1)</f>
        <v>1</v>
      </c>
      <c r="AH221" s="68" t="str">
        <f t="shared" si="20"/>
        <v>Contratos de prestación de servicios profesionales y de apoyo a la gestión</v>
      </c>
      <c r="AI221" s="68" t="str">
        <f t="shared" si="21"/>
        <v>Contratación directa</v>
      </c>
      <c r="AJ221" s="69" t="str">
        <f>IFERROR(VLOOKUP(F221,[1]Tipo!$C$12:$C$27,1,FALSE),"NO")</f>
        <v>Prestación de servicios profesionales y de apoyo a la gestión, o para la ejecución de trabajos artísticos que sólo puedan encomendarse a determinadas personas naturales;</v>
      </c>
      <c r="AK221" s="68" t="str">
        <f t="shared" si="22"/>
        <v>Inversión</v>
      </c>
      <c r="AL221" s="68">
        <f t="shared" si="23"/>
        <v>45</v>
      </c>
      <c r="AM221" s="70"/>
      <c r="AN221" s="70"/>
      <c r="AO221" s="70"/>
      <c r="AP221"/>
      <c r="AQ221"/>
      <c r="AR221"/>
      <c r="AS221"/>
      <c r="AT221"/>
      <c r="AU221"/>
      <c r="AV221"/>
      <c r="AW221"/>
      <c r="AX221"/>
      <c r="AY221"/>
      <c r="AZ221"/>
      <c r="BA221"/>
      <c r="BB221"/>
      <c r="BC221"/>
      <c r="BD221"/>
      <c r="BE221"/>
      <c r="BF221"/>
      <c r="BG221"/>
      <c r="BH221"/>
      <c r="BI221"/>
      <c r="BJ221"/>
      <c r="BK221"/>
      <c r="BL221"/>
      <c r="BM221"/>
      <c r="BN221"/>
      <c r="BO221"/>
      <c r="BP221"/>
      <c r="BQ221"/>
    </row>
    <row r="222" spans="1:69" ht="27" customHeight="1" x14ac:dyDescent="0.25">
      <c r="A222" s="55">
        <v>229</v>
      </c>
      <c r="B222" s="47">
        <v>2019</v>
      </c>
      <c r="C222" s="48" t="s">
        <v>633</v>
      </c>
      <c r="D222" s="79" t="s">
        <v>65</v>
      </c>
      <c r="E222" s="48" t="s">
        <v>66</v>
      </c>
      <c r="F222" s="49" t="s">
        <v>67</v>
      </c>
      <c r="G222" s="50" t="s">
        <v>634</v>
      </c>
      <c r="H222" s="51" t="s">
        <v>69</v>
      </c>
      <c r="I222" s="52">
        <v>45</v>
      </c>
      <c r="J222" s="53" t="str">
        <f>IF(ISERROR(VLOOKUP(I222,[1]Eje_Pilar!$C$2:$E$47,2,FALSE))," ",VLOOKUP(I222,[1]Eje_Pilar!$C$2:$E$47,2,FALSE))</f>
        <v>Gobernanza e influencia local, regional e internacional</v>
      </c>
      <c r="K222" s="53" t="str">
        <f>IF(ISERROR(VLOOKUP(I222,[1]Eje_Pilar!$C$2:$E$47,3,FALSE))," ",VLOOKUP(I222,[1]Eje_Pilar!$C$2:$E$47,3,FALSE))</f>
        <v>Eje Transversal 4 Gobierno Legitimo, Fortalecimiento Local y Eficiencia</v>
      </c>
      <c r="L222" s="54">
        <v>1415</v>
      </c>
      <c r="M222" s="55">
        <v>1022985336</v>
      </c>
      <c r="N222" s="56" t="s">
        <v>635</v>
      </c>
      <c r="O222" s="57">
        <v>7625000</v>
      </c>
      <c r="P222" s="58"/>
      <c r="Q222" s="59"/>
      <c r="R222" s="60"/>
      <c r="S222" s="57"/>
      <c r="T222" s="61">
        <f t="shared" si="19"/>
        <v>7625000</v>
      </c>
      <c r="U222" s="62"/>
      <c r="V222" s="63">
        <v>43775</v>
      </c>
      <c r="W222" s="63">
        <v>43776</v>
      </c>
      <c r="X222" s="63">
        <v>43830</v>
      </c>
      <c r="Y222" s="47">
        <v>54</v>
      </c>
      <c r="Z222" s="47"/>
      <c r="AA222" s="65"/>
      <c r="AB222" s="55"/>
      <c r="AC222" s="55"/>
      <c r="AD222" s="55"/>
      <c r="AE222" s="55" t="s">
        <v>71</v>
      </c>
      <c r="AF222" s="66">
        <f t="shared" si="18"/>
        <v>0</v>
      </c>
      <c r="AG222" s="67">
        <f>IF(SUMPRODUCT((A$14:A222=A222)*(B$14:B222=B222)*(C$14:C222=C222))&gt;1,0,1)</f>
        <v>1</v>
      </c>
      <c r="AH222" s="68" t="str">
        <f t="shared" si="20"/>
        <v>Contratos de prestación de servicios profesionales y de apoyo a la gestión</v>
      </c>
      <c r="AI222" s="68" t="str">
        <f t="shared" si="21"/>
        <v>Contratación directa</v>
      </c>
      <c r="AJ222" s="69" t="str">
        <f>IFERROR(VLOOKUP(F222,[1]Tipo!$C$12:$C$27,1,FALSE),"NO")</f>
        <v>Prestación de servicios profesionales y de apoyo a la gestión, o para la ejecución de trabajos artísticos que sólo puedan encomendarse a determinadas personas naturales;</v>
      </c>
      <c r="AK222" s="68" t="str">
        <f t="shared" si="22"/>
        <v>Inversión</v>
      </c>
      <c r="AL222" s="68">
        <f t="shared" si="23"/>
        <v>45</v>
      </c>
      <c r="AM222" s="70"/>
      <c r="AN222" s="70"/>
      <c r="AO222" s="70"/>
      <c r="AP222"/>
      <c r="AQ222"/>
      <c r="AR222"/>
      <c r="AS222"/>
      <c r="AT222"/>
      <c r="AU222"/>
      <c r="AV222"/>
      <c r="AW222"/>
      <c r="AX222"/>
      <c r="AY222"/>
      <c r="AZ222"/>
      <c r="BA222"/>
      <c r="BB222"/>
      <c r="BC222"/>
      <c r="BD222"/>
      <c r="BE222"/>
      <c r="BF222"/>
      <c r="BG222"/>
      <c r="BH222"/>
      <c r="BI222"/>
      <c r="BJ222"/>
      <c r="BK222"/>
      <c r="BL222"/>
      <c r="BM222"/>
      <c r="BN222"/>
      <c r="BO222"/>
      <c r="BP222"/>
      <c r="BQ222"/>
    </row>
    <row r="223" spans="1:69" ht="27" customHeight="1" x14ac:dyDescent="0.25">
      <c r="A223" s="55">
        <v>230</v>
      </c>
      <c r="B223" s="47">
        <v>2019</v>
      </c>
      <c r="C223" s="48" t="s">
        <v>636</v>
      </c>
      <c r="D223" s="79" t="s">
        <v>65</v>
      </c>
      <c r="E223" s="48" t="s">
        <v>66</v>
      </c>
      <c r="F223" s="49" t="s">
        <v>67</v>
      </c>
      <c r="G223" s="50" t="s">
        <v>637</v>
      </c>
      <c r="H223" s="51" t="s">
        <v>69</v>
      </c>
      <c r="I223" s="52">
        <v>45</v>
      </c>
      <c r="J223" s="53" t="str">
        <f>IF(ISERROR(VLOOKUP(I223,[1]Eje_Pilar!$C$2:$E$47,2,FALSE))," ",VLOOKUP(I223,[1]Eje_Pilar!$C$2:$E$47,2,FALSE))</f>
        <v>Gobernanza e influencia local, regional e internacional</v>
      </c>
      <c r="K223" s="53" t="str">
        <f>IF(ISERROR(VLOOKUP(I223,[1]Eje_Pilar!$C$2:$E$47,3,FALSE))," ",VLOOKUP(I223,[1]Eje_Pilar!$C$2:$E$47,3,FALSE))</f>
        <v>Eje Transversal 4 Gobierno Legitimo, Fortalecimiento Local y Eficiencia</v>
      </c>
      <c r="L223" s="54">
        <v>1415</v>
      </c>
      <c r="M223" s="55">
        <v>51873001</v>
      </c>
      <c r="N223" s="56" t="s">
        <v>638</v>
      </c>
      <c r="O223" s="57">
        <v>7453800.0000000009</v>
      </c>
      <c r="P223" s="58"/>
      <c r="Q223" s="59"/>
      <c r="R223" s="60"/>
      <c r="S223" s="57"/>
      <c r="T223" s="61">
        <f t="shared" si="19"/>
        <v>7453800.0000000009</v>
      </c>
      <c r="U223" s="62">
        <v>3312800</v>
      </c>
      <c r="V223" s="63">
        <v>43776</v>
      </c>
      <c r="W223" s="63">
        <v>43776</v>
      </c>
      <c r="X223" s="63">
        <v>43830</v>
      </c>
      <c r="Y223" s="47">
        <v>54</v>
      </c>
      <c r="Z223" s="47"/>
      <c r="AA223" s="65"/>
      <c r="AB223" s="55"/>
      <c r="AC223" s="55"/>
      <c r="AD223" s="55"/>
      <c r="AE223" s="55" t="s">
        <v>71</v>
      </c>
      <c r="AF223" s="66">
        <f t="shared" si="18"/>
        <v>0.44444444444444436</v>
      </c>
      <c r="AG223" s="67">
        <f>IF(SUMPRODUCT((A$14:A223=A223)*(B$14:B223=B223)*(C$14:C223=C223))&gt;1,0,1)</f>
        <v>1</v>
      </c>
      <c r="AH223" s="68" t="str">
        <f t="shared" si="20"/>
        <v>Contratos de prestación de servicios profesionales y de apoyo a la gestión</v>
      </c>
      <c r="AI223" s="68" t="str">
        <f t="shared" si="21"/>
        <v>Contratación directa</v>
      </c>
      <c r="AJ223" s="69" t="str">
        <f>IFERROR(VLOOKUP(F223,[1]Tipo!$C$12:$C$27,1,FALSE),"NO")</f>
        <v>Prestación de servicios profesionales y de apoyo a la gestión, o para la ejecución de trabajos artísticos que sólo puedan encomendarse a determinadas personas naturales;</v>
      </c>
      <c r="AK223" s="68" t="str">
        <f t="shared" si="22"/>
        <v>Inversión</v>
      </c>
      <c r="AL223" s="68">
        <f t="shared" si="23"/>
        <v>45</v>
      </c>
      <c r="AM223" s="70"/>
      <c r="AN223" s="70"/>
      <c r="AO223" s="70"/>
      <c r="AP223"/>
      <c r="AQ223"/>
      <c r="AR223"/>
      <c r="AS223"/>
      <c r="AT223"/>
      <c r="AU223"/>
      <c r="AV223"/>
      <c r="AW223"/>
      <c r="AX223"/>
      <c r="AY223"/>
      <c r="AZ223"/>
      <c r="BA223"/>
      <c r="BB223"/>
      <c r="BC223"/>
      <c r="BD223"/>
      <c r="BE223"/>
      <c r="BF223"/>
      <c r="BG223"/>
      <c r="BH223"/>
      <c r="BI223"/>
      <c r="BJ223"/>
      <c r="BK223"/>
      <c r="BL223"/>
      <c r="BM223"/>
      <c r="BN223"/>
      <c r="BO223"/>
      <c r="BP223"/>
      <c r="BQ223"/>
    </row>
    <row r="224" spans="1:69" ht="27" customHeight="1" x14ac:dyDescent="0.25">
      <c r="A224" s="55">
        <v>231</v>
      </c>
      <c r="B224" s="47">
        <v>2019</v>
      </c>
      <c r="C224" s="48" t="s">
        <v>639</v>
      </c>
      <c r="D224" s="79" t="s">
        <v>65</v>
      </c>
      <c r="E224" s="48" t="s">
        <v>66</v>
      </c>
      <c r="F224" s="49" t="s">
        <v>67</v>
      </c>
      <c r="G224" s="50" t="s">
        <v>640</v>
      </c>
      <c r="H224" s="51" t="s">
        <v>69</v>
      </c>
      <c r="I224" s="52">
        <v>45</v>
      </c>
      <c r="J224" s="53" t="str">
        <f>IF(ISERROR(VLOOKUP(I224,[1]Eje_Pilar!$C$2:$E$47,2,FALSE))," ",VLOOKUP(I224,[1]Eje_Pilar!$C$2:$E$47,2,FALSE))</f>
        <v>Gobernanza e influencia local, regional e internacional</v>
      </c>
      <c r="K224" s="53" t="str">
        <f>IF(ISERROR(VLOOKUP(I224,[1]Eje_Pilar!$C$2:$E$47,3,FALSE))," ",VLOOKUP(I224,[1]Eje_Pilar!$C$2:$E$47,3,FALSE))</f>
        <v>Eje Transversal 4 Gobierno Legitimo, Fortalecimiento Local y Eficiencia</v>
      </c>
      <c r="L224" s="54">
        <v>1415</v>
      </c>
      <c r="M224" s="55">
        <v>1026582378</v>
      </c>
      <c r="N224" s="56" t="s">
        <v>641</v>
      </c>
      <c r="O224" s="57">
        <v>7453800</v>
      </c>
      <c r="P224" s="58"/>
      <c r="Q224" s="59"/>
      <c r="R224" s="60">
        <v>1</v>
      </c>
      <c r="S224" s="57">
        <v>2898700</v>
      </c>
      <c r="T224" s="61">
        <f t="shared" si="19"/>
        <v>10352500</v>
      </c>
      <c r="U224" s="62">
        <v>7453800</v>
      </c>
      <c r="V224" s="63">
        <v>43776</v>
      </c>
      <c r="W224" s="63">
        <v>43776</v>
      </c>
      <c r="X224" s="63">
        <v>43851</v>
      </c>
      <c r="Y224" s="47">
        <v>54</v>
      </c>
      <c r="Z224" s="47">
        <v>21</v>
      </c>
      <c r="AA224" s="65"/>
      <c r="AB224" s="55"/>
      <c r="AC224" s="55" t="s">
        <v>71</v>
      </c>
      <c r="AD224" s="55"/>
      <c r="AE224" s="55"/>
      <c r="AF224" s="66">
        <f t="shared" si="18"/>
        <v>0.72</v>
      </c>
      <c r="AG224" s="67">
        <f>IF(SUMPRODUCT((A$14:A224=A224)*(B$14:B224=B224)*(C$14:C224=C224))&gt;1,0,1)</f>
        <v>1</v>
      </c>
      <c r="AH224" s="68" t="str">
        <f t="shared" si="20"/>
        <v>Contratos de prestación de servicios profesionales y de apoyo a la gestión</v>
      </c>
      <c r="AI224" s="68" t="str">
        <f t="shared" si="21"/>
        <v>Contratación directa</v>
      </c>
      <c r="AJ224" s="69" t="str">
        <f>IFERROR(VLOOKUP(F224,[1]Tipo!$C$12:$C$27,1,FALSE),"NO")</f>
        <v>Prestación de servicios profesionales y de apoyo a la gestión, o para la ejecución de trabajos artísticos que sólo puedan encomendarse a determinadas personas naturales;</v>
      </c>
      <c r="AK224" s="68" t="str">
        <f t="shared" si="22"/>
        <v>Inversión</v>
      </c>
      <c r="AL224" s="68">
        <f t="shared" si="23"/>
        <v>45</v>
      </c>
      <c r="AM224" s="70"/>
      <c r="AN224" s="70"/>
      <c r="AO224" s="70"/>
      <c r="AP224"/>
      <c r="AQ224"/>
      <c r="AR224"/>
      <c r="AS224"/>
      <c r="AT224"/>
      <c r="AU224"/>
      <c r="AV224"/>
      <c r="AW224"/>
      <c r="AX224"/>
      <c r="AY224"/>
      <c r="AZ224"/>
      <c r="BA224"/>
      <c r="BB224"/>
      <c r="BC224"/>
      <c r="BD224"/>
      <c r="BE224"/>
      <c r="BF224"/>
      <c r="BG224"/>
      <c r="BH224"/>
      <c r="BI224"/>
      <c r="BJ224"/>
      <c r="BK224"/>
      <c r="BL224"/>
      <c r="BM224"/>
      <c r="BN224"/>
      <c r="BO224"/>
      <c r="BP224"/>
      <c r="BQ224"/>
    </row>
    <row r="225" spans="1:69" ht="27" customHeight="1" x14ac:dyDescent="0.25">
      <c r="A225" s="55">
        <v>232</v>
      </c>
      <c r="B225" s="47">
        <v>2019</v>
      </c>
      <c r="C225" s="48" t="s">
        <v>642</v>
      </c>
      <c r="D225" s="79" t="s">
        <v>65</v>
      </c>
      <c r="E225" s="48" t="s">
        <v>66</v>
      </c>
      <c r="F225" s="49" t="s">
        <v>67</v>
      </c>
      <c r="G225" s="50" t="s">
        <v>643</v>
      </c>
      <c r="H225" s="51" t="s">
        <v>69</v>
      </c>
      <c r="I225" s="52">
        <v>45</v>
      </c>
      <c r="J225" s="53" t="str">
        <f>IF(ISERROR(VLOOKUP(I225,[1]Eje_Pilar!$C$2:$E$47,2,FALSE))," ",VLOOKUP(I225,[1]Eje_Pilar!$C$2:$E$47,2,FALSE))</f>
        <v>Gobernanza e influencia local, regional e internacional</v>
      </c>
      <c r="K225" s="53" t="str">
        <f>IF(ISERROR(VLOOKUP(I225,[1]Eje_Pilar!$C$2:$E$47,3,FALSE))," ",VLOOKUP(I225,[1]Eje_Pilar!$C$2:$E$47,3,FALSE))</f>
        <v>Eje Transversal 4 Gobierno Legitimo, Fortalecimiento Local y Eficiencia</v>
      </c>
      <c r="L225" s="54">
        <v>1415</v>
      </c>
      <c r="M225" s="55">
        <v>80773565</v>
      </c>
      <c r="N225" s="56" t="s">
        <v>644</v>
      </c>
      <c r="O225" s="57">
        <v>8215000</v>
      </c>
      <c r="P225" s="58"/>
      <c r="Q225" s="59"/>
      <c r="R225" s="60"/>
      <c r="S225" s="57"/>
      <c r="T225" s="61">
        <f t="shared" si="19"/>
        <v>8215000</v>
      </c>
      <c r="U225" s="62">
        <v>3565000</v>
      </c>
      <c r="V225" s="63">
        <v>43776</v>
      </c>
      <c r="W225" s="63">
        <v>43777</v>
      </c>
      <c r="X225" s="63">
        <v>43830</v>
      </c>
      <c r="Y225" s="47">
        <v>53</v>
      </c>
      <c r="Z225" s="47"/>
      <c r="AA225" s="65"/>
      <c r="AB225" s="55"/>
      <c r="AC225" s="55"/>
      <c r="AD225" s="55"/>
      <c r="AE225" s="55" t="s">
        <v>71</v>
      </c>
      <c r="AF225" s="66">
        <f t="shared" si="18"/>
        <v>0.43396226415094341</v>
      </c>
      <c r="AG225" s="67">
        <f>IF(SUMPRODUCT((A$14:A225=A225)*(B$14:B225=B225)*(C$14:C225=C225))&gt;1,0,1)</f>
        <v>1</v>
      </c>
      <c r="AH225" s="68" t="str">
        <f t="shared" si="20"/>
        <v>Contratos de prestación de servicios profesionales y de apoyo a la gestión</v>
      </c>
      <c r="AI225" s="68" t="str">
        <f t="shared" si="21"/>
        <v>Contratación directa</v>
      </c>
      <c r="AJ225" s="69" t="str">
        <f>IFERROR(VLOOKUP(F225,[1]Tipo!$C$12:$C$27,1,FALSE),"NO")</f>
        <v>Prestación de servicios profesionales y de apoyo a la gestión, o para la ejecución de trabajos artísticos que sólo puedan encomendarse a determinadas personas naturales;</v>
      </c>
      <c r="AK225" s="68" t="str">
        <f t="shared" si="22"/>
        <v>Inversión</v>
      </c>
      <c r="AL225" s="68">
        <f t="shared" si="23"/>
        <v>45</v>
      </c>
      <c r="AM225" s="70"/>
      <c r="AN225" s="70"/>
      <c r="AO225" s="70"/>
      <c r="AP225"/>
      <c r="AQ225"/>
      <c r="AR225"/>
      <c r="AS225"/>
      <c r="AT225"/>
      <c r="AU225"/>
      <c r="AV225"/>
      <c r="AW225"/>
      <c r="AX225"/>
      <c r="AY225"/>
      <c r="AZ225"/>
      <c r="BA225"/>
      <c r="BB225"/>
      <c r="BC225"/>
      <c r="BD225"/>
      <c r="BE225"/>
      <c r="BF225"/>
      <c r="BG225"/>
      <c r="BH225"/>
      <c r="BI225"/>
      <c r="BJ225"/>
      <c r="BK225"/>
      <c r="BL225"/>
      <c r="BM225"/>
      <c r="BN225"/>
      <c r="BO225"/>
      <c r="BP225"/>
      <c r="BQ225"/>
    </row>
    <row r="226" spans="1:69" ht="27" customHeight="1" x14ac:dyDescent="0.25">
      <c r="A226" s="55">
        <v>233</v>
      </c>
      <c r="B226" s="47">
        <v>2019</v>
      </c>
      <c r="C226" s="48" t="s">
        <v>645</v>
      </c>
      <c r="D226" s="79" t="s">
        <v>65</v>
      </c>
      <c r="E226" s="48" t="s">
        <v>66</v>
      </c>
      <c r="F226" s="49" t="s">
        <v>67</v>
      </c>
      <c r="G226" s="50" t="s">
        <v>646</v>
      </c>
      <c r="H226" s="51" t="s">
        <v>69</v>
      </c>
      <c r="I226" s="52">
        <v>45</v>
      </c>
      <c r="J226" s="53" t="str">
        <f>IF(ISERROR(VLOOKUP(I226,[1]Eje_Pilar!$C$2:$E$47,2,FALSE))," ",VLOOKUP(I226,[1]Eje_Pilar!$C$2:$E$47,2,FALSE))</f>
        <v>Gobernanza e influencia local, regional e internacional</v>
      </c>
      <c r="K226" s="53" t="str">
        <f>IF(ISERROR(VLOOKUP(I226,[1]Eje_Pilar!$C$2:$E$47,3,FALSE))," ",VLOOKUP(I226,[1]Eje_Pilar!$C$2:$E$47,3,FALSE))</f>
        <v>Eje Transversal 4 Gobierno Legitimo, Fortalecimiento Local y Eficiencia</v>
      </c>
      <c r="L226" s="54">
        <v>1415</v>
      </c>
      <c r="M226" s="55">
        <v>1023025593</v>
      </c>
      <c r="N226" s="56" t="s">
        <v>647</v>
      </c>
      <c r="O226" s="57">
        <v>3510359</v>
      </c>
      <c r="P226" s="58"/>
      <c r="Q226" s="59"/>
      <c r="R226" s="60">
        <v>1</v>
      </c>
      <c r="S226" s="57">
        <v>1390900</v>
      </c>
      <c r="T226" s="61">
        <f t="shared" si="19"/>
        <v>4901259</v>
      </c>
      <c r="U226" s="62">
        <v>1523367</v>
      </c>
      <c r="V226" s="63">
        <v>43774</v>
      </c>
      <c r="W226" s="63">
        <v>43777</v>
      </c>
      <c r="X226" s="63">
        <v>43851</v>
      </c>
      <c r="Y226" s="47">
        <v>53</v>
      </c>
      <c r="Z226" s="47">
        <v>21</v>
      </c>
      <c r="AA226" s="65"/>
      <c r="AB226" s="55"/>
      <c r="AC226" s="55" t="s">
        <v>71</v>
      </c>
      <c r="AD226" s="55"/>
      <c r="AE226" s="55"/>
      <c r="AF226" s="66">
        <f t="shared" si="18"/>
        <v>0.31081136499825862</v>
      </c>
      <c r="AG226" s="67">
        <f>IF(SUMPRODUCT((A$14:A226=A226)*(B$14:B226=B226)*(C$14:C226=C226))&gt;1,0,1)</f>
        <v>1</v>
      </c>
      <c r="AH226" s="68" t="str">
        <f t="shared" si="20"/>
        <v>Contratos de prestación de servicios profesionales y de apoyo a la gestión</v>
      </c>
      <c r="AI226" s="68" t="str">
        <f t="shared" si="21"/>
        <v>Contratación directa</v>
      </c>
      <c r="AJ226" s="69" t="str">
        <f>IFERROR(VLOOKUP(F226,[1]Tipo!$C$12:$C$27,1,FALSE),"NO")</f>
        <v>Prestación de servicios profesionales y de apoyo a la gestión, o para la ejecución de trabajos artísticos que sólo puedan encomendarse a determinadas personas naturales;</v>
      </c>
      <c r="AK226" s="68" t="str">
        <f t="shared" si="22"/>
        <v>Inversión</v>
      </c>
      <c r="AL226" s="68">
        <f t="shared" si="23"/>
        <v>45</v>
      </c>
      <c r="AM226" s="70"/>
      <c r="AN226" s="70"/>
      <c r="AO226" s="70"/>
      <c r="AP226"/>
      <c r="AQ226"/>
      <c r="AR226"/>
      <c r="AS226"/>
      <c r="AT226"/>
      <c r="AU226"/>
      <c r="AV226"/>
      <c r="AW226"/>
      <c r="AX226"/>
      <c r="AY226"/>
      <c r="AZ226"/>
      <c r="BA226"/>
      <c r="BB226"/>
      <c r="BC226"/>
      <c r="BD226"/>
      <c r="BE226"/>
      <c r="BF226"/>
      <c r="BG226"/>
      <c r="BH226"/>
      <c r="BI226"/>
      <c r="BJ226"/>
      <c r="BK226"/>
      <c r="BL226"/>
      <c r="BM226"/>
      <c r="BN226"/>
      <c r="BO226"/>
      <c r="BP226"/>
      <c r="BQ226"/>
    </row>
    <row r="227" spans="1:69" ht="27" customHeight="1" x14ac:dyDescent="0.25">
      <c r="A227" s="55">
        <v>234</v>
      </c>
      <c r="B227" s="47">
        <v>2019</v>
      </c>
      <c r="C227" s="48" t="s">
        <v>648</v>
      </c>
      <c r="D227" s="79" t="s">
        <v>65</v>
      </c>
      <c r="E227" s="48" t="s">
        <v>66</v>
      </c>
      <c r="F227" s="49" t="s">
        <v>67</v>
      </c>
      <c r="G227" s="50" t="s">
        <v>649</v>
      </c>
      <c r="H227" s="51" t="s">
        <v>69</v>
      </c>
      <c r="I227" s="52">
        <v>45</v>
      </c>
      <c r="J227" s="53" t="str">
        <f>IF(ISERROR(VLOOKUP(I227,[1]Eje_Pilar!$C$2:$E$47,2,FALSE))," ",VLOOKUP(I227,[1]Eje_Pilar!$C$2:$E$47,2,FALSE))</f>
        <v>Gobernanza e influencia local, regional e internacional</v>
      </c>
      <c r="K227" s="53" t="str">
        <f>IF(ISERROR(VLOOKUP(I227,[1]Eje_Pilar!$C$2:$E$47,3,FALSE))," ",VLOOKUP(I227,[1]Eje_Pilar!$C$2:$E$47,3,FALSE))</f>
        <v>Eje Transversal 4 Gobierno Legitimo, Fortalecimiento Local y Eficiencia</v>
      </c>
      <c r="L227" s="54">
        <v>1415</v>
      </c>
      <c r="M227" s="55">
        <v>1024479821</v>
      </c>
      <c r="N227" s="56" t="s">
        <v>650</v>
      </c>
      <c r="O227" s="57">
        <v>8199000</v>
      </c>
      <c r="P227" s="58"/>
      <c r="Q227" s="59"/>
      <c r="R227" s="60">
        <v>1</v>
      </c>
      <c r="S227" s="57">
        <v>3188500</v>
      </c>
      <c r="T227" s="61">
        <f t="shared" si="19"/>
        <v>11387500</v>
      </c>
      <c r="U227" s="62">
        <v>3644000</v>
      </c>
      <c r="V227" s="63">
        <v>43775</v>
      </c>
      <c r="W227" s="63">
        <v>43776</v>
      </c>
      <c r="X227" s="63">
        <v>43851</v>
      </c>
      <c r="Y227" s="47">
        <v>54</v>
      </c>
      <c r="Z227" s="47">
        <v>21</v>
      </c>
      <c r="AA227" s="65"/>
      <c r="AB227" s="55"/>
      <c r="AC227" s="55" t="s">
        <v>71</v>
      </c>
      <c r="AD227" s="55"/>
      <c r="AE227" s="55"/>
      <c r="AF227" s="66">
        <f t="shared" si="18"/>
        <v>0.32</v>
      </c>
      <c r="AG227" s="67">
        <f>IF(SUMPRODUCT((A$14:A227=A227)*(B$14:B227=B227)*(C$14:C227=C227))&gt;1,0,1)</f>
        <v>1</v>
      </c>
      <c r="AH227" s="68" t="str">
        <f t="shared" si="20"/>
        <v>Contratos de prestación de servicios profesionales y de apoyo a la gestión</v>
      </c>
      <c r="AI227" s="68" t="str">
        <f t="shared" si="21"/>
        <v>Contratación directa</v>
      </c>
      <c r="AJ227" s="69" t="str">
        <f>IFERROR(VLOOKUP(F227,[1]Tipo!$C$12:$C$27,1,FALSE),"NO")</f>
        <v>Prestación de servicios profesionales y de apoyo a la gestión, o para la ejecución de trabajos artísticos que sólo puedan encomendarse a determinadas personas naturales;</v>
      </c>
      <c r="AK227" s="68" t="str">
        <f t="shared" si="22"/>
        <v>Inversión</v>
      </c>
      <c r="AL227" s="68">
        <f t="shared" si="23"/>
        <v>45</v>
      </c>
      <c r="AM227" s="70"/>
      <c r="AN227" s="70"/>
      <c r="AO227" s="70"/>
      <c r="AP227"/>
      <c r="AQ227"/>
      <c r="AR227"/>
      <c r="AS227"/>
      <c r="AT227"/>
      <c r="AU227"/>
      <c r="AV227"/>
      <c r="AW227"/>
      <c r="AX227"/>
      <c r="AY227"/>
      <c r="AZ227"/>
      <c r="BA227"/>
      <c r="BB227"/>
      <c r="BC227"/>
      <c r="BD227"/>
      <c r="BE227"/>
      <c r="BF227"/>
      <c r="BG227"/>
      <c r="BH227"/>
      <c r="BI227"/>
      <c r="BJ227"/>
      <c r="BK227"/>
      <c r="BL227"/>
      <c r="BM227"/>
      <c r="BN227"/>
      <c r="BO227"/>
      <c r="BP227"/>
      <c r="BQ227"/>
    </row>
    <row r="228" spans="1:69" ht="27" customHeight="1" x14ac:dyDescent="0.25">
      <c r="A228" s="55">
        <v>235</v>
      </c>
      <c r="B228" s="47">
        <v>2019</v>
      </c>
      <c r="C228" s="48" t="s">
        <v>651</v>
      </c>
      <c r="D228" s="79" t="s">
        <v>65</v>
      </c>
      <c r="E228" s="48" t="s">
        <v>66</v>
      </c>
      <c r="F228" s="49" t="s">
        <v>67</v>
      </c>
      <c r="G228" s="50" t="s">
        <v>652</v>
      </c>
      <c r="H228" s="51" t="s">
        <v>69</v>
      </c>
      <c r="I228" s="52">
        <v>45</v>
      </c>
      <c r="J228" s="53" t="str">
        <f>IF(ISERROR(VLOOKUP(I228,[1]Eje_Pilar!$C$2:$E$47,2,FALSE))," ",VLOOKUP(I228,[1]Eje_Pilar!$C$2:$E$47,2,FALSE))</f>
        <v>Gobernanza e influencia local, regional e internacional</v>
      </c>
      <c r="K228" s="53" t="str">
        <f>IF(ISERROR(VLOOKUP(I228,[1]Eje_Pilar!$C$2:$E$47,3,FALSE))," ",VLOOKUP(I228,[1]Eje_Pilar!$C$2:$E$47,3,FALSE))</f>
        <v>Eje Transversal 4 Gobierno Legitimo, Fortalecimiento Local y Eficiencia</v>
      </c>
      <c r="L228" s="54">
        <v>1415</v>
      </c>
      <c r="M228" s="55">
        <v>1016043581</v>
      </c>
      <c r="N228" s="56" t="s">
        <v>653</v>
      </c>
      <c r="O228" s="57">
        <v>9509967</v>
      </c>
      <c r="P228" s="58"/>
      <c r="Q228" s="59"/>
      <c r="R228" s="60"/>
      <c r="S228" s="57"/>
      <c r="T228" s="61">
        <f t="shared" si="19"/>
        <v>9509967</v>
      </c>
      <c r="U228" s="62">
        <v>4126967</v>
      </c>
      <c r="V228" s="63">
        <v>43776</v>
      </c>
      <c r="W228" s="63">
        <v>43777</v>
      </c>
      <c r="X228" s="63">
        <v>43830</v>
      </c>
      <c r="Y228" s="47">
        <v>53</v>
      </c>
      <c r="Z228" s="47"/>
      <c r="AA228" s="65"/>
      <c r="AB228" s="55"/>
      <c r="AC228" s="55"/>
      <c r="AD228" s="55"/>
      <c r="AE228" s="55" t="s">
        <v>71</v>
      </c>
      <c r="AF228" s="66">
        <f t="shared" si="18"/>
        <v>0.43396228399110115</v>
      </c>
      <c r="AG228" s="67">
        <f>IF(SUMPRODUCT((A$14:A228=A228)*(B$14:B228=B228)*(C$14:C228=C228))&gt;1,0,1)</f>
        <v>1</v>
      </c>
      <c r="AH228" s="68" t="str">
        <f t="shared" si="20"/>
        <v>Contratos de prestación de servicios profesionales y de apoyo a la gestión</v>
      </c>
      <c r="AI228" s="68" t="str">
        <f t="shared" si="21"/>
        <v>Contratación directa</v>
      </c>
      <c r="AJ228" s="69" t="str">
        <f>IFERROR(VLOOKUP(F228,[1]Tipo!$C$12:$C$27,1,FALSE),"NO")</f>
        <v>Prestación de servicios profesionales y de apoyo a la gestión, o para la ejecución de trabajos artísticos que sólo puedan encomendarse a determinadas personas naturales;</v>
      </c>
      <c r="AK228" s="68" t="str">
        <f t="shared" si="22"/>
        <v>Inversión</v>
      </c>
      <c r="AL228" s="68">
        <f t="shared" si="23"/>
        <v>45</v>
      </c>
      <c r="AM228" s="70"/>
      <c r="AN228" s="70"/>
      <c r="AO228" s="70"/>
      <c r="AP228"/>
      <c r="AQ228"/>
      <c r="AR228"/>
      <c r="AS228"/>
      <c r="AT228"/>
      <c r="AU228"/>
      <c r="AV228"/>
      <c r="AW228"/>
      <c r="AX228"/>
      <c r="AY228"/>
      <c r="AZ228"/>
      <c r="BA228"/>
      <c r="BB228"/>
      <c r="BC228"/>
      <c r="BD228"/>
      <c r="BE228"/>
      <c r="BF228"/>
      <c r="BG228"/>
      <c r="BH228"/>
      <c r="BI228"/>
      <c r="BJ228"/>
      <c r="BK228"/>
      <c r="BL228"/>
      <c r="BM228"/>
      <c r="BN228"/>
      <c r="BO228"/>
      <c r="BP228"/>
      <c r="BQ228"/>
    </row>
    <row r="229" spans="1:69" ht="27" customHeight="1" x14ac:dyDescent="0.25">
      <c r="A229" s="55">
        <v>236</v>
      </c>
      <c r="B229" s="47">
        <v>2019</v>
      </c>
      <c r="C229" s="48" t="s">
        <v>654</v>
      </c>
      <c r="D229" s="79" t="s">
        <v>65</v>
      </c>
      <c r="E229" s="48" t="s">
        <v>66</v>
      </c>
      <c r="F229" s="49" t="s">
        <v>67</v>
      </c>
      <c r="G229" s="50" t="s">
        <v>655</v>
      </c>
      <c r="H229" s="51" t="s">
        <v>69</v>
      </c>
      <c r="I229" s="52">
        <v>45</v>
      </c>
      <c r="J229" s="53" t="str">
        <f>IF(ISERROR(VLOOKUP(I229,[1]Eje_Pilar!$C$2:$E$47,2,FALSE))," ",VLOOKUP(I229,[1]Eje_Pilar!$C$2:$E$47,2,FALSE))</f>
        <v>Gobernanza e influencia local, regional e internacional</v>
      </c>
      <c r="K229" s="53" t="str">
        <f>IF(ISERROR(VLOOKUP(I229,[1]Eje_Pilar!$C$2:$E$47,3,FALSE))," ",VLOOKUP(I229,[1]Eje_Pilar!$C$2:$E$47,3,FALSE))</f>
        <v>Eje Transversal 4 Gobierno Legitimo, Fortalecimiento Local y Eficiencia</v>
      </c>
      <c r="L229" s="54">
        <v>1415</v>
      </c>
      <c r="M229" s="55">
        <v>1022982221</v>
      </c>
      <c r="N229" s="56" t="s">
        <v>656</v>
      </c>
      <c r="O229" s="57">
        <v>8198992</v>
      </c>
      <c r="P229" s="58"/>
      <c r="Q229" s="59"/>
      <c r="R229" s="60"/>
      <c r="S229" s="57"/>
      <c r="T229" s="61">
        <f t="shared" si="19"/>
        <v>8198992</v>
      </c>
      <c r="U229" s="62">
        <v>3644000</v>
      </c>
      <c r="V229" s="63">
        <v>43775</v>
      </c>
      <c r="W229" s="63">
        <v>43776</v>
      </c>
      <c r="X229" s="63">
        <v>43830</v>
      </c>
      <c r="Y229" s="47">
        <v>54</v>
      </c>
      <c r="Z229" s="47"/>
      <c r="AA229" s="65"/>
      <c r="AB229" s="55"/>
      <c r="AC229" s="55"/>
      <c r="AD229" s="55"/>
      <c r="AE229" s="55" t="s">
        <v>71</v>
      </c>
      <c r="AF229" s="66">
        <f t="shared" si="18"/>
        <v>0.44444487810208866</v>
      </c>
      <c r="AG229" s="67">
        <f>IF(SUMPRODUCT((A$14:A229=A229)*(B$14:B229=B229)*(C$14:C229=C229))&gt;1,0,1)</f>
        <v>1</v>
      </c>
      <c r="AH229" s="68" t="str">
        <f t="shared" si="20"/>
        <v>Contratos de prestación de servicios profesionales y de apoyo a la gestión</v>
      </c>
      <c r="AI229" s="68" t="str">
        <f t="shared" si="21"/>
        <v>Contratación directa</v>
      </c>
      <c r="AJ229" s="69" t="str">
        <f>IFERROR(VLOOKUP(F229,[1]Tipo!$C$12:$C$27,1,FALSE),"NO")</f>
        <v>Prestación de servicios profesionales y de apoyo a la gestión, o para la ejecución de trabajos artísticos que sólo puedan encomendarse a determinadas personas naturales;</v>
      </c>
      <c r="AK229" s="68" t="str">
        <f t="shared" si="22"/>
        <v>Inversión</v>
      </c>
      <c r="AL229" s="68">
        <f t="shared" si="23"/>
        <v>45</v>
      </c>
      <c r="AM229" s="70"/>
      <c r="AN229" s="70"/>
      <c r="AO229" s="70"/>
      <c r="AP229"/>
      <c r="AQ229"/>
      <c r="AR229"/>
      <c r="AS229"/>
      <c r="AT229"/>
      <c r="AU229"/>
      <c r="AV229"/>
      <c r="AW229"/>
      <c r="AX229"/>
      <c r="AY229"/>
      <c r="AZ229"/>
      <c r="BA229"/>
      <c r="BB229"/>
      <c r="BC229"/>
      <c r="BD229"/>
      <c r="BE229"/>
      <c r="BF229"/>
      <c r="BG229"/>
      <c r="BH229"/>
      <c r="BI229"/>
      <c r="BJ229"/>
      <c r="BK229"/>
      <c r="BL229"/>
      <c r="BM229"/>
      <c r="BN229"/>
      <c r="BO229"/>
      <c r="BP229"/>
      <c r="BQ229"/>
    </row>
    <row r="230" spans="1:69" ht="27" customHeight="1" x14ac:dyDescent="0.25">
      <c r="A230" s="55">
        <v>237</v>
      </c>
      <c r="B230" s="47">
        <v>2019</v>
      </c>
      <c r="C230" s="48" t="s">
        <v>657</v>
      </c>
      <c r="D230" s="79" t="s">
        <v>65</v>
      </c>
      <c r="E230" s="48" t="s">
        <v>66</v>
      </c>
      <c r="F230" s="49" t="s">
        <v>67</v>
      </c>
      <c r="G230" s="50" t="s">
        <v>324</v>
      </c>
      <c r="H230" s="51" t="s">
        <v>69</v>
      </c>
      <c r="I230" s="52">
        <v>45</v>
      </c>
      <c r="J230" s="53" t="str">
        <f>IF(ISERROR(VLOOKUP(I230,[1]Eje_Pilar!$C$2:$E$47,2,FALSE))," ",VLOOKUP(I230,[1]Eje_Pilar!$C$2:$E$47,2,FALSE))</f>
        <v>Gobernanza e influencia local, regional e internacional</v>
      </c>
      <c r="K230" s="53" t="str">
        <f>IF(ISERROR(VLOOKUP(I230,[1]Eje_Pilar!$C$2:$E$47,3,FALSE))," ",VLOOKUP(I230,[1]Eje_Pilar!$C$2:$E$47,3,FALSE))</f>
        <v>Eje Transversal 4 Gobierno Legitimo, Fortalecimiento Local y Eficiencia</v>
      </c>
      <c r="L230" s="54">
        <v>1415</v>
      </c>
      <c r="M230" s="55">
        <v>1018442398</v>
      </c>
      <c r="N230" s="56" t="s">
        <v>327</v>
      </c>
      <c r="O230" s="57">
        <v>7331666</v>
      </c>
      <c r="P230" s="58"/>
      <c r="Q230" s="59"/>
      <c r="R230" s="60">
        <v>1</v>
      </c>
      <c r="S230" s="57">
        <v>2905000</v>
      </c>
      <c r="T230" s="61">
        <f t="shared" si="19"/>
        <v>10236666</v>
      </c>
      <c r="U230" s="62">
        <v>3181667</v>
      </c>
      <c r="V230" s="63">
        <v>43776</v>
      </c>
      <c r="W230" s="63">
        <v>43777</v>
      </c>
      <c r="X230" s="63">
        <v>43851</v>
      </c>
      <c r="Y230" s="47">
        <v>53</v>
      </c>
      <c r="Z230" s="47">
        <v>21</v>
      </c>
      <c r="AA230" s="65"/>
      <c r="AB230" s="55"/>
      <c r="AC230" s="55" t="s">
        <v>71</v>
      </c>
      <c r="AD230" s="55"/>
      <c r="AE230" s="55"/>
      <c r="AF230" s="66">
        <f t="shared" si="18"/>
        <v>0.31081086361516536</v>
      </c>
      <c r="AG230" s="67">
        <f>IF(SUMPRODUCT((A$14:A230=A230)*(B$14:B230=B230)*(C$14:C230=C230))&gt;1,0,1)</f>
        <v>1</v>
      </c>
      <c r="AH230" s="68" t="str">
        <f t="shared" si="20"/>
        <v>Contratos de prestación de servicios profesionales y de apoyo a la gestión</v>
      </c>
      <c r="AI230" s="68" t="str">
        <f t="shared" si="21"/>
        <v>Contratación directa</v>
      </c>
      <c r="AJ230" s="69" t="str">
        <f>IFERROR(VLOOKUP(F230,[1]Tipo!$C$12:$C$27,1,FALSE),"NO")</f>
        <v>Prestación de servicios profesionales y de apoyo a la gestión, o para la ejecución de trabajos artísticos que sólo puedan encomendarse a determinadas personas naturales;</v>
      </c>
      <c r="AK230" s="68" t="str">
        <f t="shared" si="22"/>
        <v>Inversión</v>
      </c>
      <c r="AL230" s="68">
        <f t="shared" si="23"/>
        <v>45</v>
      </c>
      <c r="AM230" s="70"/>
      <c r="AN230" s="70"/>
      <c r="AO230" s="70"/>
      <c r="AP230"/>
      <c r="AQ230"/>
      <c r="AR230"/>
      <c r="AS230"/>
      <c r="AT230"/>
      <c r="AU230"/>
      <c r="AV230"/>
      <c r="AW230"/>
      <c r="AX230"/>
      <c r="AY230"/>
      <c r="AZ230"/>
      <c r="BA230"/>
      <c r="BB230"/>
      <c r="BC230"/>
      <c r="BD230"/>
      <c r="BE230"/>
      <c r="BF230"/>
      <c r="BG230"/>
      <c r="BH230"/>
      <c r="BI230"/>
      <c r="BJ230"/>
      <c r="BK230"/>
      <c r="BL230"/>
      <c r="BM230"/>
      <c r="BN230"/>
      <c r="BO230"/>
      <c r="BP230"/>
      <c r="BQ230"/>
    </row>
    <row r="231" spans="1:69" ht="27" customHeight="1" x14ac:dyDescent="0.25">
      <c r="A231" s="55">
        <v>238</v>
      </c>
      <c r="B231" s="47">
        <v>2019</v>
      </c>
      <c r="C231" s="48" t="s">
        <v>658</v>
      </c>
      <c r="D231" s="79" t="s">
        <v>65</v>
      </c>
      <c r="E231" s="48" t="s">
        <v>66</v>
      </c>
      <c r="F231" s="49" t="s">
        <v>67</v>
      </c>
      <c r="G231" s="50" t="s">
        <v>643</v>
      </c>
      <c r="H231" s="51" t="s">
        <v>69</v>
      </c>
      <c r="I231" s="52">
        <v>45</v>
      </c>
      <c r="J231" s="53" t="str">
        <f>IF(ISERROR(VLOOKUP(I231,[1]Eje_Pilar!$C$2:$E$47,2,FALSE))," ",VLOOKUP(I231,[1]Eje_Pilar!$C$2:$E$47,2,FALSE))</f>
        <v>Gobernanza e influencia local, regional e internacional</v>
      </c>
      <c r="K231" s="53" t="str">
        <f>IF(ISERROR(VLOOKUP(I231,[1]Eje_Pilar!$C$2:$E$47,3,FALSE))," ",VLOOKUP(I231,[1]Eje_Pilar!$C$2:$E$47,3,FALSE))</f>
        <v>Eje Transversal 4 Gobierno Legitimo, Fortalecimiento Local y Eficiencia</v>
      </c>
      <c r="L231" s="54">
        <v>1415</v>
      </c>
      <c r="M231" s="55">
        <v>79596834</v>
      </c>
      <c r="N231" s="56" t="s">
        <v>659</v>
      </c>
      <c r="O231" s="57">
        <v>8215000</v>
      </c>
      <c r="P231" s="58"/>
      <c r="Q231" s="59"/>
      <c r="R231" s="60"/>
      <c r="S231" s="57"/>
      <c r="T231" s="61">
        <f t="shared" si="19"/>
        <v>8215000</v>
      </c>
      <c r="U231" s="62">
        <v>3565000</v>
      </c>
      <c r="V231" s="63">
        <v>43776</v>
      </c>
      <c r="W231" s="63">
        <v>43777</v>
      </c>
      <c r="X231" s="63">
        <v>43830</v>
      </c>
      <c r="Y231" s="47">
        <v>53</v>
      </c>
      <c r="Z231" s="47"/>
      <c r="AA231" s="65"/>
      <c r="AB231" s="55"/>
      <c r="AC231" s="55"/>
      <c r="AD231" s="55"/>
      <c r="AE231" s="55" t="s">
        <v>71</v>
      </c>
      <c r="AF231" s="66">
        <f t="shared" si="18"/>
        <v>0.43396226415094341</v>
      </c>
      <c r="AG231" s="67">
        <f>IF(SUMPRODUCT((A$14:A231=A231)*(B$14:B231=B231)*(C$14:C231=C231))&gt;1,0,1)</f>
        <v>1</v>
      </c>
      <c r="AH231" s="68" t="str">
        <f t="shared" si="20"/>
        <v>Contratos de prestación de servicios profesionales y de apoyo a la gestión</v>
      </c>
      <c r="AI231" s="68" t="str">
        <f t="shared" si="21"/>
        <v>Contratación directa</v>
      </c>
      <c r="AJ231" s="69" t="str">
        <f>IFERROR(VLOOKUP(F231,[1]Tipo!$C$12:$C$27,1,FALSE),"NO")</f>
        <v>Prestación de servicios profesionales y de apoyo a la gestión, o para la ejecución de trabajos artísticos que sólo puedan encomendarse a determinadas personas naturales;</v>
      </c>
      <c r="AK231" s="68" t="str">
        <f t="shared" si="22"/>
        <v>Inversión</v>
      </c>
      <c r="AL231" s="68">
        <f t="shared" si="23"/>
        <v>45</v>
      </c>
      <c r="AM231" s="70"/>
      <c r="AN231" s="70"/>
      <c r="AO231" s="70"/>
      <c r="AP231"/>
      <c r="AQ231"/>
      <c r="AR231"/>
      <c r="AS231"/>
      <c r="AT231"/>
      <c r="AU231"/>
      <c r="AV231"/>
      <c r="AW231"/>
      <c r="AX231"/>
      <c r="AY231"/>
      <c r="AZ231"/>
      <c r="BA231"/>
      <c r="BB231"/>
      <c r="BC231"/>
      <c r="BD231"/>
      <c r="BE231"/>
      <c r="BF231"/>
      <c r="BG231"/>
      <c r="BH231"/>
      <c r="BI231"/>
      <c r="BJ231"/>
      <c r="BK231"/>
      <c r="BL231"/>
      <c r="BM231"/>
      <c r="BN231"/>
      <c r="BO231"/>
      <c r="BP231"/>
      <c r="BQ231"/>
    </row>
    <row r="232" spans="1:69" ht="27" customHeight="1" x14ac:dyDescent="0.25">
      <c r="A232" s="55">
        <v>239</v>
      </c>
      <c r="B232" s="47">
        <v>2019</v>
      </c>
      <c r="C232" s="48" t="s">
        <v>660</v>
      </c>
      <c r="D232" s="79" t="s">
        <v>65</v>
      </c>
      <c r="E232" s="48" t="s">
        <v>66</v>
      </c>
      <c r="F232" s="49" t="s">
        <v>67</v>
      </c>
      <c r="G232" s="50" t="s">
        <v>649</v>
      </c>
      <c r="H232" s="51" t="s">
        <v>69</v>
      </c>
      <c r="I232" s="52">
        <v>45</v>
      </c>
      <c r="J232" s="53" t="str">
        <f>IF(ISERROR(VLOOKUP(I232,[1]Eje_Pilar!$C$2:$E$47,2,FALSE))," ",VLOOKUP(I232,[1]Eje_Pilar!$C$2:$E$47,2,FALSE))</f>
        <v>Gobernanza e influencia local, regional e internacional</v>
      </c>
      <c r="K232" s="53" t="str">
        <f>IF(ISERROR(VLOOKUP(I232,[1]Eje_Pilar!$C$2:$E$47,3,FALSE))," ",VLOOKUP(I232,[1]Eje_Pilar!$C$2:$E$47,3,FALSE))</f>
        <v>Eje Transversal 4 Gobierno Legitimo, Fortalecimiento Local y Eficiencia</v>
      </c>
      <c r="L232" s="54">
        <v>1415</v>
      </c>
      <c r="M232" s="55">
        <v>1014280992</v>
      </c>
      <c r="N232" s="56" t="s">
        <v>661</v>
      </c>
      <c r="O232" s="57">
        <v>8047166</v>
      </c>
      <c r="P232" s="58"/>
      <c r="Q232" s="59"/>
      <c r="R232" s="60">
        <v>1</v>
      </c>
      <c r="S232" s="57">
        <v>3188500</v>
      </c>
      <c r="T232" s="61">
        <f t="shared" si="19"/>
        <v>11235666</v>
      </c>
      <c r="U232" s="62">
        <v>8047166</v>
      </c>
      <c r="V232" s="63">
        <v>43776</v>
      </c>
      <c r="W232" s="63">
        <v>43777</v>
      </c>
      <c r="X232" s="63">
        <v>43851</v>
      </c>
      <c r="Y232" s="47">
        <v>53</v>
      </c>
      <c r="Z232" s="47">
        <v>21</v>
      </c>
      <c r="AA232" s="65"/>
      <c r="AB232" s="55"/>
      <c r="AC232" s="55" t="s">
        <v>71</v>
      </c>
      <c r="AD232" s="55"/>
      <c r="AE232" s="55"/>
      <c r="AF232" s="66">
        <f t="shared" si="18"/>
        <v>0.71621619937794523</v>
      </c>
      <c r="AG232" s="67">
        <f>IF(SUMPRODUCT((A$14:A232=A232)*(B$14:B232=B232)*(C$14:C232=C232))&gt;1,0,1)</f>
        <v>1</v>
      </c>
      <c r="AH232" s="68" t="str">
        <f t="shared" si="20"/>
        <v>Contratos de prestación de servicios profesionales y de apoyo a la gestión</v>
      </c>
      <c r="AI232" s="68" t="str">
        <f t="shared" si="21"/>
        <v>Contratación directa</v>
      </c>
      <c r="AJ232" s="69" t="str">
        <f>IFERROR(VLOOKUP(F232,[1]Tipo!$C$12:$C$27,1,FALSE),"NO")</f>
        <v>Prestación de servicios profesionales y de apoyo a la gestión, o para la ejecución de trabajos artísticos que sólo puedan encomendarse a determinadas personas naturales;</v>
      </c>
      <c r="AK232" s="68" t="str">
        <f t="shared" si="22"/>
        <v>Inversión</v>
      </c>
      <c r="AL232" s="68">
        <f t="shared" si="23"/>
        <v>45</v>
      </c>
      <c r="AM232" s="70"/>
      <c r="AN232" s="70"/>
      <c r="AO232" s="70"/>
      <c r="AP232"/>
      <c r="AQ232"/>
      <c r="AR232"/>
      <c r="AS232"/>
      <c r="AT232"/>
      <c r="AU232"/>
      <c r="AV232"/>
      <c r="AW232"/>
      <c r="AX232"/>
      <c r="AY232"/>
      <c r="AZ232"/>
      <c r="BA232"/>
      <c r="BB232"/>
      <c r="BC232"/>
      <c r="BD232"/>
      <c r="BE232"/>
      <c r="BF232"/>
      <c r="BG232"/>
      <c r="BH232"/>
      <c r="BI232"/>
      <c r="BJ232"/>
      <c r="BK232"/>
      <c r="BL232"/>
      <c r="BM232"/>
      <c r="BN232"/>
      <c r="BO232"/>
      <c r="BP232"/>
      <c r="BQ232"/>
    </row>
    <row r="233" spans="1:69" ht="27" customHeight="1" x14ac:dyDescent="0.25">
      <c r="A233" s="55">
        <v>240</v>
      </c>
      <c r="B233" s="47">
        <v>2019</v>
      </c>
      <c r="C233" s="48" t="s">
        <v>662</v>
      </c>
      <c r="D233" s="79" t="s">
        <v>65</v>
      </c>
      <c r="E233" s="48" t="s">
        <v>66</v>
      </c>
      <c r="F233" s="49" t="s">
        <v>67</v>
      </c>
      <c r="G233" s="50" t="s">
        <v>663</v>
      </c>
      <c r="H233" s="51" t="s">
        <v>69</v>
      </c>
      <c r="I233" s="52">
        <v>45</v>
      </c>
      <c r="J233" s="53" t="str">
        <f>IF(ISERROR(VLOOKUP(I233,[1]Eje_Pilar!$C$2:$E$47,2,FALSE))," ",VLOOKUP(I233,[1]Eje_Pilar!$C$2:$E$47,2,FALSE))</f>
        <v>Gobernanza e influencia local, regional e internacional</v>
      </c>
      <c r="K233" s="53" t="str">
        <f>IF(ISERROR(VLOOKUP(I233,[1]Eje_Pilar!$C$2:$E$47,3,FALSE))," ",VLOOKUP(I233,[1]Eje_Pilar!$C$2:$E$47,3,FALSE))</f>
        <v>Eje Transversal 4 Gobierno Legitimo, Fortalecimiento Local y Eficiencia</v>
      </c>
      <c r="L233" s="54">
        <v>1415</v>
      </c>
      <c r="M233" s="55">
        <v>79818735</v>
      </c>
      <c r="N233" s="56" t="s">
        <v>207</v>
      </c>
      <c r="O233" s="57">
        <v>3658759</v>
      </c>
      <c r="P233" s="58"/>
      <c r="Q233" s="59"/>
      <c r="R233" s="60">
        <v>1</v>
      </c>
      <c r="S233" s="57">
        <v>1449700</v>
      </c>
      <c r="T233" s="61">
        <f t="shared" si="19"/>
        <v>5108459</v>
      </c>
      <c r="U233" s="62">
        <v>1587767</v>
      </c>
      <c r="V233" s="63">
        <v>43776</v>
      </c>
      <c r="W233" s="63">
        <v>43777</v>
      </c>
      <c r="X233" s="63">
        <v>43851</v>
      </c>
      <c r="Y233" s="47">
        <v>53</v>
      </c>
      <c r="Z233" s="47">
        <v>21</v>
      </c>
      <c r="AA233" s="65"/>
      <c r="AB233" s="55"/>
      <c r="AC233" s="55" t="s">
        <v>71</v>
      </c>
      <c r="AD233" s="55"/>
      <c r="AE233" s="55"/>
      <c r="AF233" s="66">
        <f t="shared" si="18"/>
        <v>0.31081134252031778</v>
      </c>
      <c r="AG233" s="67">
        <f>IF(SUMPRODUCT((A$14:A233=A233)*(B$14:B233=B233)*(C$14:C233=C233))&gt;1,0,1)</f>
        <v>1</v>
      </c>
      <c r="AH233" s="68" t="str">
        <f t="shared" si="20"/>
        <v>Contratos de prestación de servicios profesionales y de apoyo a la gestión</v>
      </c>
      <c r="AI233" s="68" t="str">
        <f t="shared" si="21"/>
        <v>Contratación directa</v>
      </c>
      <c r="AJ233" s="69" t="str">
        <f>IFERROR(VLOOKUP(F233,[1]Tipo!$C$12:$C$27,1,FALSE),"NO")</f>
        <v>Prestación de servicios profesionales y de apoyo a la gestión, o para la ejecución de trabajos artísticos que sólo puedan encomendarse a determinadas personas naturales;</v>
      </c>
      <c r="AK233" s="68" t="str">
        <f t="shared" si="22"/>
        <v>Inversión</v>
      </c>
      <c r="AL233" s="68">
        <f t="shared" si="23"/>
        <v>45</v>
      </c>
      <c r="AM233" s="70"/>
      <c r="AN233" s="70"/>
      <c r="AO233" s="70"/>
      <c r="AP233"/>
      <c r="AQ233"/>
      <c r="AR233"/>
      <c r="AS233"/>
      <c r="AT233"/>
      <c r="AU233"/>
      <c r="AV233"/>
      <c r="AW233"/>
      <c r="AX233"/>
      <c r="AY233"/>
      <c r="AZ233"/>
      <c r="BA233"/>
      <c r="BB233"/>
      <c r="BC233"/>
      <c r="BD233"/>
      <c r="BE233"/>
      <c r="BF233"/>
      <c r="BG233"/>
      <c r="BH233"/>
      <c r="BI233"/>
      <c r="BJ233"/>
      <c r="BK233"/>
      <c r="BL233"/>
      <c r="BM233"/>
      <c r="BN233"/>
      <c r="BO233"/>
      <c r="BP233"/>
      <c r="BQ233"/>
    </row>
    <row r="234" spans="1:69" ht="27" customHeight="1" x14ac:dyDescent="0.25">
      <c r="A234" s="55">
        <v>241</v>
      </c>
      <c r="B234" s="47">
        <v>2019</v>
      </c>
      <c r="C234" s="48" t="s">
        <v>664</v>
      </c>
      <c r="D234" s="79" t="s">
        <v>65</v>
      </c>
      <c r="E234" s="48" t="s">
        <v>66</v>
      </c>
      <c r="F234" s="49" t="s">
        <v>67</v>
      </c>
      <c r="G234" s="50" t="s">
        <v>665</v>
      </c>
      <c r="H234" s="51" t="s">
        <v>69</v>
      </c>
      <c r="I234" s="52">
        <v>45</v>
      </c>
      <c r="J234" s="53" t="str">
        <f>IF(ISERROR(VLOOKUP(I234,[1]Eje_Pilar!$C$2:$E$47,2,FALSE))," ",VLOOKUP(I234,[1]Eje_Pilar!$C$2:$E$47,2,FALSE))</f>
        <v>Gobernanza e influencia local, regional e internacional</v>
      </c>
      <c r="K234" s="53" t="str">
        <f>IF(ISERROR(VLOOKUP(I234,[1]Eje_Pilar!$C$2:$E$47,3,FALSE))," ",VLOOKUP(I234,[1]Eje_Pilar!$C$2:$E$47,3,FALSE))</f>
        <v>Eje Transversal 4 Gobierno Legitimo, Fortalecimiento Local y Eficiencia</v>
      </c>
      <c r="L234" s="54">
        <v>1415</v>
      </c>
      <c r="M234" s="55">
        <v>79754391</v>
      </c>
      <c r="N234" s="56" t="s">
        <v>666</v>
      </c>
      <c r="O234" s="57">
        <v>13074000</v>
      </c>
      <c r="P234" s="58"/>
      <c r="Q234" s="59"/>
      <c r="R234" s="60">
        <v>1</v>
      </c>
      <c r="S234" s="57">
        <v>5180000</v>
      </c>
      <c r="T234" s="61">
        <f t="shared" si="19"/>
        <v>18254000</v>
      </c>
      <c r="U234" s="62">
        <v>5674000</v>
      </c>
      <c r="V234" s="63">
        <v>43776</v>
      </c>
      <c r="W234" s="63">
        <v>43777</v>
      </c>
      <c r="X234" s="63">
        <v>43851</v>
      </c>
      <c r="Y234" s="47">
        <v>53</v>
      </c>
      <c r="Z234" s="47">
        <v>21</v>
      </c>
      <c r="AA234" s="65"/>
      <c r="AB234" s="55"/>
      <c r="AC234" s="55" t="s">
        <v>71</v>
      </c>
      <c r="AD234" s="55"/>
      <c r="AE234" s="55"/>
      <c r="AF234" s="66">
        <f t="shared" si="18"/>
        <v>0.31083598115481537</v>
      </c>
      <c r="AG234" s="67">
        <f>IF(SUMPRODUCT((A$14:A234=A234)*(B$14:B234=B234)*(C$14:C234=C234))&gt;1,0,1)</f>
        <v>1</v>
      </c>
      <c r="AH234" s="68" t="str">
        <f t="shared" si="20"/>
        <v>Contratos de prestación de servicios profesionales y de apoyo a la gestión</v>
      </c>
      <c r="AI234" s="68" t="str">
        <f t="shared" si="21"/>
        <v>Contratación directa</v>
      </c>
      <c r="AJ234" s="69" t="str">
        <f>IFERROR(VLOOKUP(F234,[1]Tipo!$C$12:$C$27,1,FALSE),"NO")</f>
        <v>Prestación de servicios profesionales y de apoyo a la gestión, o para la ejecución de trabajos artísticos que sólo puedan encomendarse a determinadas personas naturales;</v>
      </c>
      <c r="AK234" s="68" t="str">
        <f t="shared" si="22"/>
        <v>Inversión</v>
      </c>
      <c r="AL234" s="68">
        <f t="shared" si="23"/>
        <v>45</v>
      </c>
      <c r="AM234" s="70"/>
      <c r="AN234" s="70"/>
      <c r="AO234" s="70"/>
      <c r="AP234"/>
      <c r="AQ234"/>
      <c r="AR234"/>
      <c r="AS234"/>
      <c r="AT234"/>
      <c r="AU234"/>
      <c r="AV234"/>
      <c r="AW234"/>
      <c r="AX234"/>
      <c r="AY234"/>
      <c r="AZ234"/>
      <c r="BA234"/>
      <c r="BB234"/>
      <c r="BC234"/>
      <c r="BD234"/>
      <c r="BE234"/>
      <c r="BF234"/>
      <c r="BG234"/>
      <c r="BH234"/>
      <c r="BI234"/>
      <c r="BJ234"/>
      <c r="BK234"/>
      <c r="BL234"/>
      <c r="BM234"/>
      <c r="BN234"/>
      <c r="BO234"/>
      <c r="BP234"/>
      <c r="BQ234"/>
    </row>
    <row r="235" spans="1:69" ht="27" customHeight="1" x14ac:dyDescent="0.25">
      <c r="A235" s="55">
        <v>242</v>
      </c>
      <c r="B235" s="47">
        <v>2019</v>
      </c>
      <c r="C235" s="48" t="s">
        <v>667</v>
      </c>
      <c r="D235" s="79" t="s">
        <v>65</v>
      </c>
      <c r="E235" s="48" t="s">
        <v>66</v>
      </c>
      <c r="F235" s="49" t="s">
        <v>67</v>
      </c>
      <c r="G235" s="50" t="s">
        <v>668</v>
      </c>
      <c r="H235" s="51" t="s">
        <v>69</v>
      </c>
      <c r="I235" s="52">
        <v>41</v>
      </c>
      <c r="J235" s="53" t="str">
        <f>IF(ISERROR(VLOOKUP(I235,[1]Eje_Pilar!$C$2:$E$47,2,FALSE))," ",VLOOKUP(I235,[1]Eje_Pilar!$C$2:$E$47,2,FALSE))</f>
        <v>Desarrollo rural sostenible</v>
      </c>
      <c r="K235" s="53" t="str">
        <f>IF(ISERROR(VLOOKUP(I235,[1]Eje_Pilar!$C$2:$E$47,3,FALSE))," ",VLOOKUP(I235,[1]Eje_Pilar!$C$2:$E$47,3,FALSE))</f>
        <v>Eje Transversal 3 Sostenibilidad Ambiental basada en la eficiencia energética</v>
      </c>
      <c r="L235" s="54">
        <v>1414</v>
      </c>
      <c r="M235" s="55">
        <v>1031128032</v>
      </c>
      <c r="N235" s="56" t="s">
        <v>669</v>
      </c>
      <c r="O235" s="57">
        <v>8469400</v>
      </c>
      <c r="P235" s="58"/>
      <c r="Q235" s="59"/>
      <c r="R235" s="60"/>
      <c r="S235" s="57"/>
      <c r="T235" s="61">
        <f t="shared" si="19"/>
        <v>8469400</v>
      </c>
      <c r="U235" s="62">
        <v>3675400</v>
      </c>
      <c r="V235" s="63">
        <v>43776</v>
      </c>
      <c r="W235" s="63">
        <v>43777</v>
      </c>
      <c r="X235" s="63">
        <v>43830</v>
      </c>
      <c r="Y235" s="47">
        <v>53</v>
      </c>
      <c r="Z235" s="47"/>
      <c r="AA235" s="65"/>
      <c r="AB235" s="55"/>
      <c r="AC235" s="55"/>
      <c r="AD235" s="55"/>
      <c r="AE235" s="55" t="s">
        <v>71</v>
      </c>
      <c r="AF235" s="66">
        <f t="shared" si="18"/>
        <v>0.43396226415094341</v>
      </c>
      <c r="AG235" s="67">
        <f>IF(SUMPRODUCT((A$14:A235=A235)*(B$14:B235=B235)*(C$14:C235=C235))&gt;1,0,1)</f>
        <v>1</v>
      </c>
      <c r="AH235" s="68" t="str">
        <f t="shared" si="20"/>
        <v>Contratos de prestación de servicios profesionales y de apoyo a la gestión</v>
      </c>
      <c r="AI235" s="68" t="str">
        <f t="shared" si="21"/>
        <v>Contratación directa</v>
      </c>
      <c r="AJ235" s="69" t="str">
        <f>IFERROR(VLOOKUP(F235,[1]Tipo!$C$12:$C$27,1,FALSE),"NO")</f>
        <v>Prestación de servicios profesionales y de apoyo a la gestión, o para la ejecución de trabajos artísticos que sólo puedan encomendarse a determinadas personas naturales;</v>
      </c>
      <c r="AK235" s="68" t="str">
        <f t="shared" si="22"/>
        <v>Inversión</v>
      </c>
      <c r="AL235" s="68">
        <f t="shared" si="23"/>
        <v>41</v>
      </c>
      <c r="AM235" s="70"/>
      <c r="AN235" s="70"/>
      <c r="AO235" s="70"/>
      <c r="AP235"/>
      <c r="AQ235"/>
      <c r="AR235"/>
      <c r="AS235"/>
      <c r="AT235"/>
      <c r="AU235"/>
      <c r="AV235"/>
      <c r="AW235"/>
      <c r="AX235"/>
      <c r="AY235"/>
      <c r="AZ235"/>
      <c r="BA235"/>
      <c r="BB235"/>
      <c r="BC235"/>
      <c r="BD235"/>
      <c r="BE235"/>
      <c r="BF235"/>
      <c r="BG235"/>
      <c r="BH235"/>
      <c r="BI235"/>
      <c r="BJ235"/>
      <c r="BK235"/>
      <c r="BL235"/>
      <c r="BM235"/>
      <c r="BN235"/>
      <c r="BO235"/>
      <c r="BP235"/>
      <c r="BQ235"/>
    </row>
    <row r="236" spans="1:69" ht="27" customHeight="1" x14ac:dyDescent="0.25">
      <c r="A236" s="55">
        <v>243</v>
      </c>
      <c r="B236" s="47">
        <v>2019</v>
      </c>
      <c r="C236" s="48" t="s">
        <v>670</v>
      </c>
      <c r="D236" s="79" t="s">
        <v>65</v>
      </c>
      <c r="E236" s="48" t="s">
        <v>66</v>
      </c>
      <c r="F236" s="49" t="s">
        <v>67</v>
      </c>
      <c r="G236" s="50" t="s">
        <v>668</v>
      </c>
      <c r="H236" s="51" t="s">
        <v>69</v>
      </c>
      <c r="I236" s="52">
        <v>41</v>
      </c>
      <c r="J236" s="53" t="str">
        <f>IF(ISERROR(VLOOKUP(I236,[1]Eje_Pilar!$C$2:$E$47,2,FALSE))," ",VLOOKUP(I236,[1]Eje_Pilar!$C$2:$E$47,2,FALSE))</f>
        <v>Desarrollo rural sostenible</v>
      </c>
      <c r="K236" s="53" t="str">
        <f>IF(ISERROR(VLOOKUP(I236,[1]Eje_Pilar!$C$2:$E$47,3,FALSE))," ",VLOOKUP(I236,[1]Eje_Pilar!$C$2:$E$47,3,FALSE))</f>
        <v>Eje Transversal 3 Sostenibilidad Ambiental basada en la eficiencia energética</v>
      </c>
      <c r="L236" s="54">
        <v>1414</v>
      </c>
      <c r="M236" s="55">
        <v>52825254</v>
      </c>
      <c r="N236" s="56" t="s">
        <v>144</v>
      </c>
      <c r="O236" s="57">
        <v>8469400</v>
      </c>
      <c r="P236" s="58"/>
      <c r="Q236" s="59"/>
      <c r="R236" s="60"/>
      <c r="S236" s="57"/>
      <c r="T236" s="61">
        <f t="shared" si="19"/>
        <v>8469400</v>
      </c>
      <c r="U236" s="62">
        <v>3675400</v>
      </c>
      <c r="V236" s="63">
        <v>43776</v>
      </c>
      <c r="W236" s="63">
        <v>43777</v>
      </c>
      <c r="X236" s="63">
        <v>43830</v>
      </c>
      <c r="Y236" s="47">
        <v>53</v>
      </c>
      <c r="Z236" s="47"/>
      <c r="AA236" s="65"/>
      <c r="AB236" s="55"/>
      <c r="AC236" s="55"/>
      <c r="AD236" s="55"/>
      <c r="AE236" s="55" t="s">
        <v>71</v>
      </c>
      <c r="AF236" s="66">
        <f t="shared" si="18"/>
        <v>0.43396226415094341</v>
      </c>
      <c r="AG236" s="67">
        <f>IF(SUMPRODUCT((A$14:A236=A236)*(B$14:B236=B236)*(C$14:C236=C236))&gt;1,0,1)</f>
        <v>1</v>
      </c>
      <c r="AH236" s="68" t="str">
        <f t="shared" si="20"/>
        <v>Contratos de prestación de servicios profesionales y de apoyo a la gestión</v>
      </c>
      <c r="AI236" s="68" t="str">
        <f t="shared" si="21"/>
        <v>Contratación directa</v>
      </c>
      <c r="AJ236" s="69" t="str">
        <f>IFERROR(VLOOKUP(F236,[1]Tipo!$C$12:$C$27,1,FALSE),"NO")</f>
        <v>Prestación de servicios profesionales y de apoyo a la gestión, o para la ejecución de trabajos artísticos que sólo puedan encomendarse a determinadas personas naturales;</v>
      </c>
      <c r="AK236" s="68" t="str">
        <f t="shared" si="22"/>
        <v>Inversión</v>
      </c>
      <c r="AL236" s="68">
        <f t="shared" si="23"/>
        <v>41</v>
      </c>
      <c r="AM236" s="70"/>
      <c r="AN236" s="70"/>
      <c r="AO236" s="70"/>
      <c r="AP236"/>
      <c r="AQ236"/>
      <c r="AR236"/>
      <c r="AS236"/>
      <c r="AT236"/>
      <c r="AU236"/>
      <c r="AV236"/>
      <c r="AW236"/>
      <c r="AX236"/>
      <c r="AY236"/>
      <c r="AZ236"/>
      <c r="BA236"/>
      <c r="BB236"/>
      <c r="BC236"/>
      <c r="BD236"/>
      <c r="BE236"/>
      <c r="BF236"/>
      <c r="BG236"/>
      <c r="BH236"/>
      <c r="BI236"/>
      <c r="BJ236"/>
      <c r="BK236"/>
      <c r="BL236"/>
      <c r="BM236"/>
      <c r="BN236"/>
      <c r="BO236"/>
      <c r="BP236"/>
      <c r="BQ236"/>
    </row>
    <row r="237" spans="1:69" ht="27" customHeight="1" x14ac:dyDescent="0.25">
      <c r="A237" s="55">
        <v>244</v>
      </c>
      <c r="B237" s="47">
        <v>2019</v>
      </c>
      <c r="C237" s="48" t="s">
        <v>671</v>
      </c>
      <c r="D237" s="79" t="s">
        <v>65</v>
      </c>
      <c r="E237" s="48" t="s">
        <v>66</v>
      </c>
      <c r="F237" s="49" t="s">
        <v>67</v>
      </c>
      <c r="G237" s="50" t="s">
        <v>672</v>
      </c>
      <c r="H237" s="51" t="s">
        <v>69</v>
      </c>
      <c r="I237" s="52">
        <v>41</v>
      </c>
      <c r="J237" s="53" t="str">
        <f>IF(ISERROR(VLOOKUP(I237,[1]Eje_Pilar!$C$2:$E$47,2,FALSE))," ",VLOOKUP(I237,[1]Eje_Pilar!$C$2:$E$47,2,FALSE))</f>
        <v>Desarrollo rural sostenible</v>
      </c>
      <c r="K237" s="53" t="str">
        <f>IF(ISERROR(VLOOKUP(I237,[1]Eje_Pilar!$C$2:$E$47,3,FALSE))," ",VLOOKUP(I237,[1]Eje_Pilar!$C$2:$E$47,3,FALSE))</f>
        <v>Eje Transversal 3 Sostenibilidad Ambiental basada en la eficiencia energética</v>
      </c>
      <c r="L237" s="54">
        <v>1414</v>
      </c>
      <c r="M237" s="55">
        <v>80184919</v>
      </c>
      <c r="N237" s="56" t="s">
        <v>121</v>
      </c>
      <c r="O237" s="57">
        <v>7748600</v>
      </c>
      <c r="P237" s="58"/>
      <c r="Q237" s="59"/>
      <c r="R237" s="60"/>
      <c r="S237" s="57"/>
      <c r="T237" s="61">
        <f t="shared" si="19"/>
        <v>7748600</v>
      </c>
      <c r="U237" s="62">
        <v>3362600</v>
      </c>
      <c r="V237" s="63">
        <v>43776</v>
      </c>
      <c r="W237" s="63">
        <v>43777</v>
      </c>
      <c r="X237" s="63">
        <v>43851</v>
      </c>
      <c r="Y237" s="47">
        <v>53</v>
      </c>
      <c r="Z237" s="47">
        <v>21</v>
      </c>
      <c r="AA237" s="65"/>
      <c r="AB237" s="55"/>
      <c r="AC237" s="55" t="s">
        <v>71</v>
      </c>
      <c r="AD237" s="55"/>
      <c r="AE237" s="55"/>
      <c r="AF237" s="66">
        <f t="shared" si="18"/>
        <v>0.43396226415094341</v>
      </c>
      <c r="AG237" s="67">
        <f>IF(SUMPRODUCT((A$14:A237=A237)*(B$14:B237=B237)*(C$14:C237=C237))&gt;1,0,1)</f>
        <v>1</v>
      </c>
      <c r="AH237" s="68" t="str">
        <f t="shared" si="20"/>
        <v>Contratos de prestación de servicios profesionales y de apoyo a la gestión</v>
      </c>
      <c r="AI237" s="68" t="str">
        <f t="shared" si="21"/>
        <v>Contratación directa</v>
      </c>
      <c r="AJ237" s="69" t="str">
        <f>IFERROR(VLOOKUP(F237,[1]Tipo!$C$12:$C$27,1,FALSE),"NO")</f>
        <v>Prestación de servicios profesionales y de apoyo a la gestión, o para la ejecución de trabajos artísticos que sólo puedan encomendarse a determinadas personas naturales;</v>
      </c>
      <c r="AK237" s="68" t="str">
        <f t="shared" si="22"/>
        <v>Inversión</v>
      </c>
      <c r="AL237" s="68">
        <f t="shared" si="23"/>
        <v>41</v>
      </c>
      <c r="AM237" s="70"/>
      <c r="AN237" s="70"/>
      <c r="AO237" s="70"/>
      <c r="AP237"/>
      <c r="AQ237"/>
      <c r="AR237"/>
      <c r="AS237"/>
      <c r="AT237"/>
      <c r="AU237"/>
      <c r="AV237"/>
      <c r="AW237"/>
      <c r="AX237"/>
      <c r="AY237"/>
      <c r="AZ237"/>
      <c r="BA237"/>
      <c r="BB237"/>
      <c r="BC237"/>
      <c r="BD237"/>
      <c r="BE237"/>
      <c r="BF237"/>
      <c r="BG237"/>
      <c r="BH237"/>
      <c r="BI237"/>
      <c r="BJ237"/>
      <c r="BK237"/>
      <c r="BL237"/>
      <c r="BM237"/>
      <c r="BN237"/>
      <c r="BO237"/>
      <c r="BP237"/>
      <c r="BQ237"/>
    </row>
    <row r="238" spans="1:69" ht="27" customHeight="1" x14ac:dyDescent="0.25">
      <c r="A238" s="55">
        <v>245</v>
      </c>
      <c r="B238" s="47">
        <v>2019</v>
      </c>
      <c r="C238" s="48" t="s">
        <v>673</v>
      </c>
      <c r="D238" s="79" t="s">
        <v>65</v>
      </c>
      <c r="E238" s="48" t="s">
        <v>66</v>
      </c>
      <c r="F238" s="49" t="s">
        <v>67</v>
      </c>
      <c r="G238" s="50" t="s">
        <v>672</v>
      </c>
      <c r="H238" s="51" t="s">
        <v>69</v>
      </c>
      <c r="I238" s="52">
        <v>41</v>
      </c>
      <c r="J238" s="53" t="str">
        <f>IF(ISERROR(VLOOKUP(I238,[1]Eje_Pilar!$C$2:$E$47,2,FALSE))," ",VLOOKUP(I238,[1]Eje_Pilar!$C$2:$E$47,2,FALSE))</f>
        <v>Desarrollo rural sostenible</v>
      </c>
      <c r="K238" s="53" t="str">
        <f>IF(ISERROR(VLOOKUP(I238,[1]Eje_Pilar!$C$2:$E$47,3,FALSE))," ",VLOOKUP(I238,[1]Eje_Pilar!$C$2:$E$47,3,FALSE))</f>
        <v>Eje Transversal 3 Sostenibilidad Ambiental basada en la eficiencia energética</v>
      </c>
      <c r="L238" s="54">
        <v>1414</v>
      </c>
      <c r="M238" s="55">
        <v>52290895</v>
      </c>
      <c r="N238" s="56" t="s">
        <v>674</v>
      </c>
      <c r="O238" s="57">
        <v>7748600</v>
      </c>
      <c r="P238" s="58"/>
      <c r="Q238" s="59"/>
      <c r="R238" s="60"/>
      <c r="S238" s="57"/>
      <c r="T238" s="61">
        <f t="shared" si="19"/>
        <v>7748600</v>
      </c>
      <c r="U238" s="62">
        <v>3362600</v>
      </c>
      <c r="V238" s="63">
        <v>43776</v>
      </c>
      <c r="W238" s="63">
        <v>43777</v>
      </c>
      <c r="X238" s="63">
        <v>43830</v>
      </c>
      <c r="Y238" s="47">
        <v>53</v>
      </c>
      <c r="Z238" s="47"/>
      <c r="AA238" s="65"/>
      <c r="AB238" s="55"/>
      <c r="AC238" s="55"/>
      <c r="AD238" s="55"/>
      <c r="AE238" s="55" t="s">
        <v>71</v>
      </c>
      <c r="AF238" s="66">
        <f t="shared" si="18"/>
        <v>0.43396226415094341</v>
      </c>
      <c r="AG238" s="67">
        <f>IF(SUMPRODUCT((A$14:A238=A238)*(B$14:B238=B238)*(C$14:C238=C238))&gt;1,0,1)</f>
        <v>1</v>
      </c>
      <c r="AH238" s="68" t="str">
        <f t="shared" si="20"/>
        <v>Contratos de prestación de servicios profesionales y de apoyo a la gestión</v>
      </c>
      <c r="AI238" s="68" t="str">
        <f t="shared" si="21"/>
        <v>Contratación directa</v>
      </c>
      <c r="AJ238" s="69" t="str">
        <f>IFERROR(VLOOKUP(F238,[1]Tipo!$C$12:$C$27,1,FALSE),"NO")</f>
        <v>Prestación de servicios profesionales y de apoyo a la gestión, o para la ejecución de trabajos artísticos que sólo puedan encomendarse a determinadas personas naturales;</v>
      </c>
      <c r="AK238" s="68" t="str">
        <f t="shared" si="22"/>
        <v>Inversión</v>
      </c>
      <c r="AL238" s="68">
        <f t="shared" si="23"/>
        <v>41</v>
      </c>
      <c r="AM238" s="70"/>
      <c r="AN238" s="70"/>
      <c r="AO238" s="70"/>
      <c r="AP238"/>
      <c r="AQ238"/>
      <c r="AR238"/>
      <c r="AS238"/>
      <c r="AT238"/>
      <c r="AU238"/>
      <c r="AV238"/>
      <c r="AW238"/>
      <c r="AX238"/>
      <c r="AY238"/>
      <c r="AZ238"/>
      <c r="BA238"/>
      <c r="BB238"/>
      <c r="BC238"/>
      <c r="BD238"/>
      <c r="BE238"/>
      <c r="BF238"/>
      <c r="BG238"/>
      <c r="BH238"/>
      <c r="BI238"/>
      <c r="BJ238"/>
      <c r="BK238"/>
      <c r="BL238"/>
      <c r="BM238"/>
      <c r="BN238"/>
      <c r="BO238"/>
      <c r="BP238"/>
      <c r="BQ238"/>
    </row>
    <row r="239" spans="1:69" ht="27" customHeight="1" x14ac:dyDescent="0.25">
      <c r="A239" s="55">
        <v>246</v>
      </c>
      <c r="B239" s="47">
        <v>2019</v>
      </c>
      <c r="C239" s="48" t="s">
        <v>675</v>
      </c>
      <c r="D239" s="79" t="s">
        <v>65</v>
      </c>
      <c r="E239" s="48" t="s">
        <v>66</v>
      </c>
      <c r="F239" s="49" t="s">
        <v>67</v>
      </c>
      <c r="G239" s="50" t="s">
        <v>676</v>
      </c>
      <c r="H239" s="51" t="s">
        <v>69</v>
      </c>
      <c r="I239" s="52">
        <v>45</v>
      </c>
      <c r="J239" s="53" t="str">
        <f>IF(ISERROR(VLOOKUP(I239,[1]Eje_Pilar!$C$2:$E$47,2,FALSE))," ",VLOOKUP(I239,[1]Eje_Pilar!$C$2:$E$47,2,FALSE))</f>
        <v>Gobernanza e influencia local, regional e internacional</v>
      </c>
      <c r="K239" s="53" t="str">
        <f>IF(ISERROR(VLOOKUP(I239,[1]Eje_Pilar!$C$2:$E$47,3,FALSE))," ",VLOOKUP(I239,[1]Eje_Pilar!$C$2:$E$47,3,FALSE))</f>
        <v>Eje Transversal 4 Gobierno Legitimo, Fortalecimiento Local y Eficiencia</v>
      </c>
      <c r="L239" s="54">
        <v>1415</v>
      </c>
      <c r="M239" s="55">
        <v>80201913</v>
      </c>
      <c r="N239" s="56" t="s">
        <v>677</v>
      </c>
      <c r="O239" s="57">
        <v>9509959</v>
      </c>
      <c r="P239" s="58"/>
      <c r="Q239" s="59"/>
      <c r="R239" s="60">
        <v>1</v>
      </c>
      <c r="S239" s="57">
        <v>3768100</v>
      </c>
      <c r="T239" s="61">
        <f t="shared" si="19"/>
        <v>13278059</v>
      </c>
      <c r="U239" s="62">
        <v>4126959</v>
      </c>
      <c r="V239" s="63">
        <v>43776</v>
      </c>
      <c r="W239" s="63">
        <v>43777</v>
      </c>
      <c r="X239" s="63">
        <v>43851</v>
      </c>
      <c r="Y239" s="47">
        <v>53</v>
      </c>
      <c r="Z239" s="47">
        <v>21</v>
      </c>
      <c r="AA239" s="65"/>
      <c r="AB239" s="55"/>
      <c r="AC239" s="55" t="s">
        <v>71</v>
      </c>
      <c r="AD239" s="55"/>
      <c r="AE239" s="55"/>
      <c r="AF239" s="66">
        <f t="shared" si="18"/>
        <v>0.31081041287736411</v>
      </c>
      <c r="AG239" s="67">
        <f>IF(SUMPRODUCT((A$14:A239=A239)*(B$14:B239=B239)*(C$14:C239=C239))&gt;1,0,1)</f>
        <v>1</v>
      </c>
      <c r="AH239" s="68" t="str">
        <f t="shared" si="20"/>
        <v>Contratos de prestación de servicios profesionales y de apoyo a la gestión</v>
      </c>
      <c r="AI239" s="68" t="str">
        <f t="shared" si="21"/>
        <v>Contratación directa</v>
      </c>
      <c r="AJ239" s="69" t="str">
        <f>IFERROR(VLOOKUP(F239,[1]Tipo!$C$12:$C$27,1,FALSE),"NO")</f>
        <v>Prestación de servicios profesionales y de apoyo a la gestión, o para la ejecución de trabajos artísticos que sólo puedan encomendarse a determinadas personas naturales;</v>
      </c>
      <c r="AK239" s="68" t="str">
        <f t="shared" si="22"/>
        <v>Inversión</v>
      </c>
      <c r="AL239" s="68">
        <f t="shared" si="23"/>
        <v>45</v>
      </c>
      <c r="AM239" s="70"/>
      <c r="AN239" s="70"/>
      <c r="AO239" s="70"/>
      <c r="AP239"/>
      <c r="AQ239"/>
      <c r="AR239"/>
      <c r="AS239"/>
      <c r="AT239"/>
      <c r="AU239"/>
      <c r="AV239"/>
      <c r="AW239"/>
      <c r="AX239"/>
      <c r="AY239"/>
      <c r="AZ239"/>
      <c r="BA239"/>
      <c r="BB239"/>
      <c r="BC239"/>
      <c r="BD239"/>
      <c r="BE239"/>
      <c r="BF239"/>
      <c r="BG239"/>
      <c r="BH239"/>
      <c r="BI239"/>
      <c r="BJ239"/>
      <c r="BK239"/>
      <c r="BL239"/>
      <c r="BM239"/>
      <c r="BN239"/>
      <c r="BO239"/>
      <c r="BP239"/>
      <c r="BQ239"/>
    </row>
    <row r="240" spans="1:69" ht="27" customHeight="1" x14ac:dyDescent="0.25">
      <c r="A240" s="55">
        <v>247</v>
      </c>
      <c r="B240" s="47">
        <v>2019</v>
      </c>
      <c r="C240" s="48" t="s">
        <v>678</v>
      </c>
      <c r="D240" s="79" t="s">
        <v>65</v>
      </c>
      <c r="E240" s="48" t="s">
        <v>66</v>
      </c>
      <c r="F240" s="49" t="s">
        <v>67</v>
      </c>
      <c r="G240" s="50" t="s">
        <v>679</v>
      </c>
      <c r="H240" s="51" t="s">
        <v>69</v>
      </c>
      <c r="I240" s="52">
        <v>41</v>
      </c>
      <c r="J240" s="53" t="str">
        <f>IF(ISERROR(VLOOKUP(I240,[1]Eje_Pilar!$C$2:$E$47,2,FALSE))," ",VLOOKUP(I240,[1]Eje_Pilar!$C$2:$E$47,2,FALSE))</f>
        <v>Desarrollo rural sostenible</v>
      </c>
      <c r="K240" s="53" t="str">
        <f>IF(ISERROR(VLOOKUP(I240,[1]Eje_Pilar!$C$2:$E$47,3,FALSE))," ",VLOOKUP(I240,[1]Eje_Pilar!$C$2:$E$47,3,FALSE))</f>
        <v>Eje Transversal 3 Sostenibilidad Ambiental basada en la eficiencia energética</v>
      </c>
      <c r="L240" s="54">
        <v>1414</v>
      </c>
      <c r="M240" s="55">
        <v>79818461</v>
      </c>
      <c r="N240" s="56" t="s">
        <v>680</v>
      </c>
      <c r="O240" s="57">
        <v>8469400</v>
      </c>
      <c r="P240" s="58"/>
      <c r="Q240" s="59"/>
      <c r="R240" s="60"/>
      <c r="S240" s="57"/>
      <c r="T240" s="61">
        <f t="shared" si="19"/>
        <v>8469400</v>
      </c>
      <c r="U240" s="62">
        <v>8469400</v>
      </c>
      <c r="V240" s="63">
        <v>43776</v>
      </c>
      <c r="W240" s="63">
        <v>43777</v>
      </c>
      <c r="X240" s="63">
        <v>43830</v>
      </c>
      <c r="Y240" s="47">
        <v>53</v>
      </c>
      <c r="Z240" s="47"/>
      <c r="AA240" s="65"/>
      <c r="AB240" s="55"/>
      <c r="AC240" s="55"/>
      <c r="AD240" s="55"/>
      <c r="AE240" s="55" t="s">
        <v>71</v>
      </c>
      <c r="AF240" s="66">
        <f t="shared" si="18"/>
        <v>1</v>
      </c>
      <c r="AG240" s="67">
        <f>IF(SUMPRODUCT((A$14:A240=A240)*(B$14:B240=B240)*(C$14:C240=C240))&gt;1,0,1)</f>
        <v>1</v>
      </c>
      <c r="AH240" s="68" t="str">
        <f t="shared" si="20"/>
        <v>Contratos de prestación de servicios profesionales y de apoyo a la gestión</v>
      </c>
      <c r="AI240" s="68" t="str">
        <f t="shared" si="21"/>
        <v>Contratación directa</v>
      </c>
      <c r="AJ240" s="69" t="str">
        <f>IFERROR(VLOOKUP(F240,[1]Tipo!$C$12:$C$27,1,FALSE),"NO")</f>
        <v>Prestación de servicios profesionales y de apoyo a la gestión, o para la ejecución de trabajos artísticos que sólo puedan encomendarse a determinadas personas naturales;</v>
      </c>
      <c r="AK240" s="68" t="str">
        <f t="shared" si="22"/>
        <v>Inversión</v>
      </c>
      <c r="AL240" s="68">
        <f t="shared" si="23"/>
        <v>41</v>
      </c>
      <c r="AM240" s="70"/>
      <c r="AN240" s="70"/>
      <c r="AO240" s="70"/>
      <c r="AP240"/>
      <c r="AQ240"/>
      <c r="AR240"/>
      <c r="AS240"/>
      <c r="AT240"/>
      <c r="AU240"/>
      <c r="AV240"/>
      <c r="AW240"/>
      <c r="AX240"/>
      <c r="AY240"/>
      <c r="AZ240"/>
      <c r="BA240"/>
      <c r="BB240"/>
      <c r="BC240"/>
      <c r="BD240"/>
      <c r="BE240"/>
      <c r="BF240"/>
      <c r="BG240"/>
      <c r="BH240"/>
      <c r="BI240"/>
      <c r="BJ240"/>
      <c r="BK240"/>
      <c r="BL240"/>
      <c r="BM240"/>
      <c r="BN240"/>
      <c r="BO240"/>
      <c r="BP240"/>
      <c r="BQ240"/>
    </row>
    <row r="241" spans="1:69" ht="27" customHeight="1" x14ac:dyDescent="0.25">
      <c r="A241" s="55">
        <v>248</v>
      </c>
      <c r="B241" s="47">
        <v>2019</v>
      </c>
      <c r="C241" s="48" t="s">
        <v>681</v>
      </c>
      <c r="D241" s="79" t="s">
        <v>65</v>
      </c>
      <c r="E241" s="48" t="s">
        <v>66</v>
      </c>
      <c r="F241" s="49" t="s">
        <v>67</v>
      </c>
      <c r="G241" s="50" t="s">
        <v>163</v>
      </c>
      <c r="H241" s="51" t="s">
        <v>69</v>
      </c>
      <c r="I241" s="52">
        <v>45</v>
      </c>
      <c r="J241" s="53" t="str">
        <f>IF(ISERROR(VLOOKUP(I241,[1]Eje_Pilar!$C$2:$E$47,2,FALSE))," ",VLOOKUP(I241,[1]Eje_Pilar!$C$2:$E$47,2,FALSE))</f>
        <v>Gobernanza e influencia local, regional e internacional</v>
      </c>
      <c r="K241" s="53" t="str">
        <f>IF(ISERROR(VLOOKUP(I241,[1]Eje_Pilar!$C$2:$E$47,3,FALSE))," ",VLOOKUP(I241,[1]Eje_Pilar!$C$2:$E$47,3,FALSE))</f>
        <v>Eje Transversal 4 Gobierno Legitimo, Fortalecimiento Local y Eficiencia</v>
      </c>
      <c r="L241" s="54">
        <v>1415</v>
      </c>
      <c r="M241" s="55">
        <v>1022992028</v>
      </c>
      <c r="N241" s="56" t="s">
        <v>682</v>
      </c>
      <c r="O241" s="57">
        <v>3243600</v>
      </c>
      <c r="P241" s="58"/>
      <c r="Q241" s="59"/>
      <c r="R241" s="60"/>
      <c r="S241" s="57"/>
      <c r="T241" s="61">
        <f t="shared" si="19"/>
        <v>3243600</v>
      </c>
      <c r="U241" s="62">
        <v>1407600</v>
      </c>
      <c r="V241" s="63">
        <v>43776</v>
      </c>
      <c r="W241" s="63">
        <v>43777</v>
      </c>
      <c r="X241" s="63">
        <v>43830</v>
      </c>
      <c r="Y241" s="47">
        <v>53</v>
      </c>
      <c r="Z241" s="47"/>
      <c r="AA241" s="65"/>
      <c r="AB241" s="55"/>
      <c r="AC241" s="55"/>
      <c r="AD241" s="55"/>
      <c r="AE241" s="55" t="s">
        <v>71</v>
      </c>
      <c r="AF241" s="66">
        <f t="shared" si="18"/>
        <v>0.43396226415094341</v>
      </c>
      <c r="AG241" s="67">
        <f>IF(SUMPRODUCT((A$14:A241=A241)*(B$14:B241=B241)*(C$14:C241=C241))&gt;1,0,1)</f>
        <v>1</v>
      </c>
      <c r="AH241" s="68" t="str">
        <f t="shared" si="20"/>
        <v>Contratos de prestación de servicios profesionales y de apoyo a la gestión</v>
      </c>
      <c r="AI241" s="68" t="str">
        <f t="shared" si="21"/>
        <v>Contratación directa</v>
      </c>
      <c r="AJ241" s="69" t="str">
        <f>IFERROR(VLOOKUP(F241,[1]Tipo!$C$12:$C$27,1,FALSE),"NO")</f>
        <v>Prestación de servicios profesionales y de apoyo a la gestión, o para la ejecución de trabajos artísticos que sólo puedan encomendarse a determinadas personas naturales;</v>
      </c>
      <c r="AK241" s="68" t="str">
        <f t="shared" si="22"/>
        <v>Inversión</v>
      </c>
      <c r="AL241" s="68">
        <f t="shared" si="23"/>
        <v>45</v>
      </c>
      <c r="AM241" s="70"/>
      <c r="AN241" s="70"/>
      <c r="AO241" s="70"/>
      <c r="AP241"/>
      <c r="AQ241"/>
      <c r="AR241"/>
      <c r="AS241"/>
      <c r="AT241"/>
      <c r="AU241"/>
      <c r="AV241"/>
      <c r="AW241"/>
      <c r="AX241"/>
      <c r="AY241"/>
      <c r="AZ241"/>
      <c r="BA241"/>
      <c r="BB241"/>
      <c r="BC241"/>
      <c r="BD241"/>
      <c r="BE241"/>
      <c r="BF241"/>
      <c r="BG241"/>
      <c r="BH241"/>
      <c r="BI241"/>
      <c r="BJ241"/>
      <c r="BK241"/>
      <c r="BL241"/>
      <c r="BM241"/>
      <c r="BN241"/>
      <c r="BO241"/>
      <c r="BP241"/>
      <c r="BQ241"/>
    </row>
    <row r="242" spans="1:69" ht="27" customHeight="1" x14ac:dyDescent="0.25">
      <c r="A242" s="55">
        <v>249</v>
      </c>
      <c r="B242" s="47">
        <v>2019</v>
      </c>
      <c r="C242" s="48" t="s">
        <v>683</v>
      </c>
      <c r="D242" s="79" t="s">
        <v>65</v>
      </c>
      <c r="E242" s="48" t="s">
        <v>66</v>
      </c>
      <c r="F242" s="49" t="s">
        <v>67</v>
      </c>
      <c r="G242" s="50" t="s">
        <v>324</v>
      </c>
      <c r="H242" s="51" t="s">
        <v>69</v>
      </c>
      <c r="I242" s="52">
        <v>45</v>
      </c>
      <c r="J242" s="53" t="str">
        <f>IF(ISERROR(VLOOKUP(I242,[1]Eje_Pilar!$C$2:$E$47,2,FALSE))," ",VLOOKUP(I242,[1]Eje_Pilar!$C$2:$E$47,2,FALSE))</f>
        <v>Gobernanza e influencia local, regional e internacional</v>
      </c>
      <c r="K242" s="53" t="str">
        <f>IF(ISERROR(VLOOKUP(I242,[1]Eje_Pilar!$C$2:$E$47,3,FALSE))," ",VLOOKUP(I242,[1]Eje_Pilar!$C$2:$E$47,3,FALSE))</f>
        <v>Eje Transversal 4 Gobierno Legitimo, Fortalecimiento Local y Eficiencia</v>
      </c>
      <c r="L242" s="54">
        <v>1415</v>
      </c>
      <c r="M242" s="55">
        <v>52732012</v>
      </c>
      <c r="N242" s="56" t="s">
        <v>684</v>
      </c>
      <c r="O242" s="57">
        <v>7331666</v>
      </c>
      <c r="P242" s="58"/>
      <c r="Q242" s="59"/>
      <c r="R242" s="60"/>
      <c r="S242" s="57"/>
      <c r="T242" s="61">
        <f t="shared" si="19"/>
        <v>7331666</v>
      </c>
      <c r="U242" s="62">
        <v>3181667</v>
      </c>
      <c r="V242" s="63">
        <v>43776</v>
      </c>
      <c r="W242" s="63">
        <v>43777</v>
      </c>
      <c r="X242" s="63">
        <v>43830</v>
      </c>
      <c r="Y242" s="47">
        <v>53</v>
      </c>
      <c r="Z242" s="47"/>
      <c r="AA242" s="65"/>
      <c r="AB242" s="55"/>
      <c r="AC242" s="55"/>
      <c r="AD242" s="55"/>
      <c r="AE242" s="55" t="s">
        <v>71</v>
      </c>
      <c r="AF242" s="66">
        <f t="shared" si="18"/>
        <v>0.43396234907591263</v>
      </c>
      <c r="AG242" s="67">
        <f>IF(SUMPRODUCT((A$14:A242=A242)*(B$14:B242=B242)*(C$14:C242=C242))&gt;1,0,1)</f>
        <v>1</v>
      </c>
      <c r="AH242" s="68" t="str">
        <f t="shared" si="20"/>
        <v>Contratos de prestación de servicios profesionales y de apoyo a la gestión</v>
      </c>
      <c r="AI242" s="68" t="str">
        <f t="shared" si="21"/>
        <v>Contratación directa</v>
      </c>
      <c r="AJ242" s="69" t="str">
        <f>IFERROR(VLOOKUP(F242,[1]Tipo!$C$12:$C$27,1,FALSE),"NO")</f>
        <v>Prestación de servicios profesionales y de apoyo a la gestión, o para la ejecución de trabajos artísticos que sólo puedan encomendarse a determinadas personas naturales;</v>
      </c>
      <c r="AK242" s="68" t="str">
        <f t="shared" si="22"/>
        <v>Inversión</v>
      </c>
      <c r="AL242" s="68">
        <f t="shared" si="23"/>
        <v>45</v>
      </c>
      <c r="AM242" s="70"/>
      <c r="AN242" s="70"/>
      <c r="AO242" s="70"/>
      <c r="AP242"/>
      <c r="AQ242"/>
      <c r="AR242"/>
      <c r="AS242"/>
      <c r="AT242"/>
      <c r="AU242"/>
      <c r="AV242"/>
      <c r="AW242"/>
      <c r="AX242"/>
      <c r="AY242"/>
      <c r="AZ242"/>
      <c r="BA242"/>
      <c r="BB242"/>
      <c r="BC242"/>
      <c r="BD242"/>
      <c r="BE242"/>
      <c r="BF242"/>
      <c r="BG242"/>
      <c r="BH242"/>
      <c r="BI242"/>
      <c r="BJ242"/>
      <c r="BK242"/>
      <c r="BL242"/>
      <c r="BM242"/>
      <c r="BN242"/>
      <c r="BO242"/>
      <c r="BP242"/>
      <c r="BQ242"/>
    </row>
    <row r="243" spans="1:69" ht="27" customHeight="1" x14ac:dyDescent="0.25">
      <c r="A243" s="55">
        <v>250</v>
      </c>
      <c r="B243" s="47">
        <v>2019</v>
      </c>
      <c r="C243" s="48" t="s">
        <v>685</v>
      </c>
      <c r="D243" s="79" t="s">
        <v>65</v>
      </c>
      <c r="E243" s="48" t="s">
        <v>66</v>
      </c>
      <c r="F243" s="49" t="s">
        <v>67</v>
      </c>
      <c r="G243" s="50" t="s">
        <v>686</v>
      </c>
      <c r="H243" s="51" t="s">
        <v>69</v>
      </c>
      <c r="I243" s="52">
        <v>45</v>
      </c>
      <c r="J243" s="53" t="str">
        <f>IF(ISERROR(VLOOKUP(I243,[1]Eje_Pilar!$C$2:$E$47,2,FALSE))," ",VLOOKUP(I243,[1]Eje_Pilar!$C$2:$E$47,2,FALSE))</f>
        <v>Gobernanza e influencia local, regional e internacional</v>
      </c>
      <c r="K243" s="53" t="str">
        <f>IF(ISERROR(VLOOKUP(I243,[1]Eje_Pilar!$C$2:$E$47,3,FALSE))," ",VLOOKUP(I243,[1]Eje_Pilar!$C$2:$E$47,3,FALSE))</f>
        <v>Eje Transversal 4 Gobierno Legitimo, Fortalecimiento Local y Eficiencia</v>
      </c>
      <c r="L243" s="54">
        <v>1415</v>
      </c>
      <c r="M243" s="55">
        <v>1024494278</v>
      </c>
      <c r="N243" s="56" t="s">
        <v>687</v>
      </c>
      <c r="O243" s="57">
        <v>4416666</v>
      </c>
      <c r="P243" s="58"/>
      <c r="Q243" s="59"/>
      <c r="R243" s="60">
        <v>1</v>
      </c>
      <c r="S243" s="57">
        <v>1750000</v>
      </c>
      <c r="T243" s="61">
        <f t="shared" si="19"/>
        <v>6166666</v>
      </c>
      <c r="U243" s="62">
        <v>1916667</v>
      </c>
      <c r="V243" s="63">
        <v>43776</v>
      </c>
      <c r="W243" s="63">
        <v>43777</v>
      </c>
      <c r="X243" s="63">
        <v>43851</v>
      </c>
      <c r="Y243" s="47">
        <v>53</v>
      </c>
      <c r="Z243" s="47">
        <v>21</v>
      </c>
      <c r="AA243" s="65"/>
      <c r="AB243" s="55"/>
      <c r="AC243" s="55" t="s">
        <v>71</v>
      </c>
      <c r="AD243" s="55"/>
      <c r="AE243" s="55"/>
      <c r="AF243" s="66">
        <f t="shared" si="18"/>
        <v>0.3108108984660431</v>
      </c>
      <c r="AG243" s="67">
        <f>IF(SUMPRODUCT((A$14:A243=A243)*(B$14:B243=B243)*(C$14:C243=C243))&gt;1,0,1)</f>
        <v>1</v>
      </c>
      <c r="AH243" s="68" t="str">
        <f t="shared" si="20"/>
        <v>Contratos de prestación de servicios profesionales y de apoyo a la gestión</v>
      </c>
      <c r="AI243" s="68" t="str">
        <f t="shared" si="21"/>
        <v>Contratación directa</v>
      </c>
      <c r="AJ243" s="69" t="str">
        <f>IFERROR(VLOOKUP(F243,[1]Tipo!$C$12:$C$27,1,FALSE),"NO")</f>
        <v>Prestación de servicios profesionales y de apoyo a la gestión, o para la ejecución de trabajos artísticos que sólo puedan encomendarse a determinadas personas naturales;</v>
      </c>
      <c r="AK243" s="68" t="str">
        <f t="shared" si="22"/>
        <v>Inversión</v>
      </c>
      <c r="AL243" s="68">
        <f t="shared" si="23"/>
        <v>45</v>
      </c>
      <c r="AM243" s="70"/>
      <c r="AN243" s="70"/>
      <c r="AO243" s="70"/>
      <c r="AP243"/>
      <c r="AQ243"/>
      <c r="AR243"/>
      <c r="AS243"/>
      <c r="AT243"/>
      <c r="AU243"/>
      <c r="AV243"/>
      <c r="AW243"/>
      <c r="AX243"/>
      <c r="AY243"/>
      <c r="AZ243"/>
      <c r="BA243"/>
      <c r="BB243"/>
      <c r="BC243"/>
      <c r="BD243"/>
      <c r="BE243"/>
      <c r="BF243"/>
      <c r="BG243"/>
      <c r="BH243"/>
      <c r="BI243"/>
      <c r="BJ243"/>
      <c r="BK243"/>
      <c r="BL243"/>
      <c r="BM243"/>
      <c r="BN243"/>
      <c r="BO243"/>
      <c r="BP243"/>
      <c r="BQ243"/>
    </row>
    <row r="244" spans="1:69" ht="27" customHeight="1" thickBot="1" x14ac:dyDescent="0.3">
      <c r="A244" s="55">
        <v>251</v>
      </c>
      <c r="B244" s="47">
        <v>2019</v>
      </c>
      <c r="C244" s="48" t="s">
        <v>688</v>
      </c>
      <c r="D244" s="79" t="s">
        <v>65</v>
      </c>
      <c r="E244" s="48" t="s">
        <v>66</v>
      </c>
      <c r="F244" s="49" t="s">
        <v>67</v>
      </c>
      <c r="G244" s="50" t="s">
        <v>689</v>
      </c>
      <c r="H244" s="51" t="s">
        <v>69</v>
      </c>
      <c r="I244" s="52">
        <v>45</v>
      </c>
      <c r="J244" s="53" t="str">
        <f>IF(ISERROR(VLOOKUP(I244,[1]Eje_Pilar!$C$2:$E$47,2,FALSE))," ",VLOOKUP(I244,[1]Eje_Pilar!$C$2:$E$47,2,FALSE))</f>
        <v>Gobernanza e influencia local, regional e internacional</v>
      </c>
      <c r="K244" s="53" t="str">
        <f>IF(ISERROR(VLOOKUP(I244,[1]Eje_Pilar!$C$2:$E$47,3,FALSE))," ",VLOOKUP(I244,[1]Eje_Pilar!$C$2:$E$47,3,FALSE))</f>
        <v>Eje Transversal 4 Gobierno Legitimo, Fortalecimiento Local y Eficiencia</v>
      </c>
      <c r="L244" s="54">
        <v>1415</v>
      </c>
      <c r="M244" s="55">
        <v>1022932075</v>
      </c>
      <c r="N244" s="56" t="s">
        <v>690</v>
      </c>
      <c r="O244" s="57">
        <v>9893333</v>
      </c>
      <c r="P244" s="58"/>
      <c r="Q244" s="59"/>
      <c r="R244" s="60">
        <v>1</v>
      </c>
      <c r="S244" s="57">
        <v>3920000</v>
      </c>
      <c r="T244" s="61">
        <f t="shared" si="19"/>
        <v>13813333</v>
      </c>
      <c r="U244" s="62">
        <v>9793333</v>
      </c>
      <c r="V244" s="63">
        <v>43776</v>
      </c>
      <c r="W244" s="63">
        <v>43777</v>
      </c>
      <c r="X244" s="63">
        <v>43851</v>
      </c>
      <c r="Y244" s="47">
        <v>53</v>
      </c>
      <c r="Z244" s="47">
        <v>21</v>
      </c>
      <c r="AA244" s="65"/>
      <c r="AB244" s="55"/>
      <c r="AC244" s="55" t="s">
        <v>71</v>
      </c>
      <c r="AD244" s="55"/>
      <c r="AE244" s="55"/>
      <c r="AF244" s="66">
        <f t="shared" si="18"/>
        <v>0.70897682695407405</v>
      </c>
      <c r="AG244" s="67">
        <f>IF(SUMPRODUCT((A$14:A244=A244)*(B$14:B244=B244)*(C$14:C244=C244))&gt;1,0,1)</f>
        <v>1</v>
      </c>
      <c r="AH244" s="68" t="str">
        <f t="shared" si="20"/>
        <v>Contratos de prestación de servicios profesionales y de apoyo a la gestión</v>
      </c>
      <c r="AI244" s="68" t="str">
        <f t="shared" si="21"/>
        <v>Contratación directa</v>
      </c>
      <c r="AJ244" s="69" t="str">
        <f>IFERROR(VLOOKUP(F244,[1]Tipo!$C$12:$C$27,1,FALSE),"NO")</f>
        <v>Prestación de servicios profesionales y de apoyo a la gestión, o para la ejecución de trabajos artísticos que sólo puedan encomendarse a determinadas personas naturales;</v>
      </c>
      <c r="AK244" s="68" t="str">
        <f t="shared" si="22"/>
        <v>Inversión</v>
      </c>
      <c r="AL244" s="68">
        <f t="shared" si="23"/>
        <v>45</v>
      </c>
      <c r="AM244" s="70"/>
      <c r="AN244" s="70"/>
      <c r="AO244" s="70"/>
      <c r="AP244"/>
      <c r="AQ244"/>
      <c r="AR244"/>
      <c r="AS244"/>
      <c r="AT244"/>
      <c r="AU244"/>
      <c r="AV244"/>
      <c r="AW244"/>
      <c r="AX244"/>
      <c r="AY244"/>
      <c r="AZ244"/>
      <c r="BA244"/>
      <c r="BB244"/>
      <c r="BC244"/>
      <c r="BD244"/>
      <c r="BE244"/>
      <c r="BF244"/>
      <c r="BG244"/>
      <c r="BH244"/>
      <c r="BI244"/>
      <c r="BJ244"/>
      <c r="BK244"/>
      <c r="BL244"/>
      <c r="BM244"/>
      <c r="BN244"/>
      <c r="BO244"/>
      <c r="BP244"/>
      <c r="BQ244"/>
    </row>
    <row r="245" spans="1:69" ht="27" customHeight="1" thickBot="1" x14ac:dyDescent="0.3">
      <c r="A245" s="55">
        <v>252</v>
      </c>
      <c r="B245" s="47">
        <v>2019</v>
      </c>
      <c r="C245" s="48" t="s">
        <v>691</v>
      </c>
      <c r="D245" s="79" t="s">
        <v>65</v>
      </c>
      <c r="E245" s="48" t="s">
        <v>66</v>
      </c>
      <c r="F245" s="49" t="s">
        <v>67</v>
      </c>
      <c r="G245" s="50" t="s">
        <v>228</v>
      </c>
      <c r="H245" s="51" t="s">
        <v>69</v>
      </c>
      <c r="I245" s="52">
        <v>45</v>
      </c>
      <c r="J245" s="53" t="str">
        <f>IF(ISERROR(VLOOKUP(I245,[1]Eje_Pilar!$C$2:$E$47,2,FALSE))," ",VLOOKUP(I245,[1]Eje_Pilar!$C$2:$E$47,2,FALSE))</f>
        <v>Gobernanza e influencia local, regional e internacional</v>
      </c>
      <c r="K245" s="53" t="str">
        <f>IF(ISERROR(VLOOKUP(I245,[1]Eje_Pilar!$C$2:$E$47,3,FALSE))," ",VLOOKUP(I245,[1]Eje_Pilar!$C$2:$E$47,3,FALSE))</f>
        <v>Eje Transversal 4 Gobierno Legitimo, Fortalecimiento Local y Eficiencia</v>
      </c>
      <c r="L245" s="54">
        <v>1415</v>
      </c>
      <c r="M245" s="55">
        <v>52974452</v>
      </c>
      <c r="N245" s="56" t="s">
        <v>692</v>
      </c>
      <c r="O245" s="72">
        <v>10953333</v>
      </c>
      <c r="P245" s="58"/>
      <c r="Q245" s="59"/>
      <c r="R245" s="60">
        <v>1</v>
      </c>
      <c r="S245" s="57">
        <v>4340000</v>
      </c>
      <c r="T245" s="61">
        <f t="shared" si="19"/>
        <v>15293333</v>
      </c>
      <c r="U245" s="62">
        <v>4753333</v>
      </c>
      <c r="V245" s="63">
        <v>43776</v>
      </c>
      <c r="W245" s="63">
        <v>43777</v>
      </c>
      <c r="X245" s="63">
        <v>43851</v>
      </c>
      <c r="Y245" s="47">
        <v>53</v>
      </c>
      <c r="Z245" s="47">
        <v>21</v>
      </c>
      <c r="AA245" s="65"/>
      <c r="AB245" s="55"/>
      <c r="AC245" s="55" t="s">
        <v>71</v>
      </c>
      <c r="AD245" s="55"/>
      <c r="AE245" s="55"/>
      <c r="AF245" s="66">
        <f t="shared" si="18"/>
        <v>0.31081079578925014</v>
      </c>
      <c r="AG245" s="67">
        <f>IF(SUMPRODUCT((A$14:A245=A245)*(B$14:B245=B245)*(C$14:C245=C245))&gt;1,0,1)</f>
        <v>1</v>
      </c>
      <c r="AH245" s="68" t="str">
        <f t="shared" si="20"/>
        <v>Contratos de prestación de servicios profesionales y de apoyo a la gestión</v>
      </c>
      <c r="AI245" s="68" t="str">
        <f t="shared" si="21"/>
        <v>Contratación directa</v>
      </c>
      <c r="AJ245" s="69" t="str">
        <f>IFERROR(VLOOKUP(F245,[1]Tipo!$C$12:$C$27,1,FALSE),"NO")</f>
        <v>Prestación de servicios profesionales y de apoyo a la gestión, o para la ejecución de trabajos artísticos que sólo puedan encomendarse a determinadas personas naturales;</v>
      </c>
      <c r="AK245" s="68" t="str">
        <f t="shared" si="22"/>
        <v>Inversión</v>
      </c>
      <c r="AL245" s="68">
        <f t="shared" si="23"/>
        <v>45</v>
      </c>
      <c r="AM245" s="70"/>
      <c r="AN245" s="70"/>
      <c r="AO245" s="70"/>
      <c r="AP245"/>
      <c r="AQ245"/>
      <c r="AR245"/>
      <c r="AS245"/>
      <c r="AT245"/>
      <c r="AU245"/>
      <c r="AV245"/>
      <c r="AW245"/>
      <c r="AX245"/>
      <c r="AY245"/>
      <c r="AZ245"/>
      <c r="BA245"/>
      <c r="BB245"/>
      <c r="BC245"/>
      <c r="BD245"/>
      <c r="BE245"/>
      <c r="BF245"/>
      <c r="BG245"/>
      <c r="BH245"/>
      <c r="BI245"/>
      <c r="BJ245"/>
      <c r="BK245"/>
      <c r="BL245"/>
      <c r="BM245"/>
      <c r="BN245"/>
      <c r="BO245"/>
      <c r="BP245"/>
      <c r="BQ245"/>
    </row>
    <row r="246" spans="1:69" ht="27" customHeight="1" x14ac:dyDescent="0.25">
      <c r="A246" s="55">
        <v>253</v>
      </c>
      <c r="B246" s="47">
        <v>2019</v>
      </c>
      <c r="C246" s="48" t="s">
        <v>693</v>
      </c>
      <c r="D246" s="79" t="s">
        <v>65</v>
      </c>
      <c r="E246" s="48" t="s">
        <v>66</v>
      </c>
      <c r="F246" s="49" t="s">
        <v>67</v>
      </c>
      <c r="G246" s="50" t="s">
        <v>668</v>
      </c>
      <c r="H246" s="51" t="s">
        <v>69</v>
      </c>
      <c r="I246" s="52">
        <v>41</v>
      </c>
      <c r="J246" s="53" t="str">
        <f>IF(ISERROR(VLOOKUP(I246,[1]Eje_Pilar!$C$2:$E$47,2,FALSE))," ",VLOOKUP(I246,[1]Eje_Pilar!$C$2:$E$47,2,FALSE))</f>
        <v>Desarrollo rural sostenible</v>
      </c>
      <c r="K246" s="53" t="str">
        <f>IF(ISERROR(VLOOKUP(I246,[1]Eje_Pilar!$C$2:$E$47,3,FALSE))," ",VLOOKUP(I246,[1]Eje_Pilar!$C$2:$E$47,3,FALSE))</f>
        <v>Eje Transversal 3 Sostenibilidad Ambiental basada en la eficiencia energética</v>
      </c>
      <c r="L246" s="54">
        <v>1414</v>
      </c>
      <c r="M246" s="55">
        <v>1031135483</v>
      </c>
      <c r="N246" s="56" t="s">
        <v>694</v>
      </c>
      <c r="O246" s="57">
        <v>8469400</v>
      </c>
      <c r="P246" s="58"/>
      <c r="Q246" s="59"/>
      <c r="R246" s="60">
        <v>1</v>
      </c>
      <c r="S246" s="57">
        <v>3355800</v>
      </c>
      <c r="T246" s="61">
        <f t="shared" si="19"/>
        <v>11825200</v>
      </c>
      <c r="U246" s="62">
        <v>3675400</v>
      </c>
      <c r="V246" s="63">
        <v>43776</v>
      </c>
      <c r="W246" s="63">
        <v>43777</v>
      </c>
      <c r="X246" s="63">
        <v>43851</v>
      </c>
      <c r="Y246" s="47">
        <v>53</v>
      </c>
      <c r="Z246" s="47">
        <v>21</v>
      </c>
      <c r="AA246" s="65"/>
      <c r="AB246" s="55"/>
      <c r="AC246" s="55" t="s">
        <v>71</v>
      </c>
      <c r="AD246" s="55"/>
      <c r="AE246" s="55"/>
      <c r="AF246" s="66">
        <f t="shared" si="18"/>
        <v>0.3108108108108108</v>
      </c>
      <c r="AG246" s="67">
        <f>IF(SUMPRODUCT((A$14:A246=A246)*(B$14:B246=B246)*(C$14:C246=C246))&gt;1,0,1)</f>
        <v>1</v>
      </c>
      <c r="AH246" s="68" t="str">
        <f t="shared" si="20"/>
        <v>Contratos de prestación de servicios profesionales y de apoyo a la gestión</v>
      </c>
      <c r="AI246" s="68" t="str">
        <f t="shared" si="21"/>
        <v>Contratación directa</v>
      </c>
      <c r="AJ246" s="69" t="str">
        <f>IFERROR(VLOOKUP(F246,[1]Tipo!$C$12:$C$27,1,FALSE),"NO")</f>
        <v>Prestación de servicios profesionales y de apoyo a la gestión, o para la ejecución de trabajos artísticos que sólo puedan encomendarse a determinadas personas naturales;</v>
      </c>
      <c r="AK246" s="68" t="str">
        <f t="shared" si="22"/>
        <v>Inversión</v>
      </c>
      <c r="AL246" s="68">
        <f t="shared" si="23"/>
        <v>41</v>
      </c>
      <c r="AM246" s="70"/>
      <c r="AN246" s="70"/>
      <c r="AO246" s="70"/>
      <c r="AP246"/>
      <c r="AQ246"/>
      <c r="AR246"/>
      <c r="AS246"/>
      <c r="AT246"/>
      <c r="AU246"/>
      <c r="AV246"/>
      <c r="AW246"/>
      <c r="AX246"/>
      <c r="AY246"/>
      <c r="AZ246"/>
      <c r="BA246"/>
      <c r="BB246"/>
      <c r="BC246"/>
      <c r="BD246"/>
      <c r="BE246"/>
      <c r="BF246"/>
      <c r="BG246"/>
      <c r="BH246"/>
      <c r="BI246"/>
      <c r="BJ246"/>
      <c r="BK246"/>
      <c r="BL246"/>
      <c r="BM246"/>
      <c r="BN246"/>
      <c r="BO246"/>
      <c r="BP246"/>
      <c r="BQ246"/>
    </row>
    <row r="247" spans="1:69" ht="27" customHeight="1" x14ac:dyDescent="0.25">
      <c r="A247" s="55">
        <v>254</v>
      </c>
      <c r="B247" s="47">
        <v>2019</v>
      </c>
      <c r="C247" s="48" t="s">
        <v>695</v>
      </c>
      <c r="D247" s="79" t="s">
        <v>65</v>
      </c>
      <c r="E247" s="48" t="s">
        <v>66</v>
      </c>
      <c r="F247" s="49" t="s">
        <v>67</v>
      </c>
      <c r="G247" s="50" t="s">
        <v>696</v>
      </c>
      <c r="H247" s="51" t="s">
        <v>69</v>
      </c>
      <c r="I247" s="52">
        <v>41</v>
      </c>
      <c r="J247" s="53" t="str">
        <f>IF(ISERROR(VLOOKUP(I247,[1]Eje_Pilar!$C$2:$E$47,2,FALSE))," ",VLOOKUP(I247,[1]Eje_Pilar!$C$2:$E$47,2,FALSE))</f>
        <v>Desarrollo rural sostenible</v>
      </c>
      <c r="K247" s="53" t="str">
        <f>IF(ISERROR(VLOOKUP(I247,[1]Eje_Pilar!$C$2:$E$47,3,FALSE))," ",VLOOKUP(I247,[1]Eje_Pilar!$C$2:$E$47,3,FALSE))</f>
        <v>Eje Transversal 3 Sostenibilidad Ambiental basada en la eficiencia energética</v>
      </c>
      <c r="L247" s="54">
        <v>1414</v>
      </c>
      <c r="M247" s="55">
        <v>53038656</v>
      </c>
      <c r="N247" s="56" t="s">
        <v>697</v>
      </c>
      <c r="O247" s="57">
        <v>3798333</v>
      </c>
      <c r="P247" s="58"/>
      <c r="Q247" s="59"/>
      <c r="R247" s="60">
        <v>1</v>
      </c>
      <c r="S247" s="57">
        <v>1505000</v>
      </c>
      <c r="T247" s="61">
        <f t="shared" si="19"/>
        <v>5303333</v>
      </c>
      <c r="U247" s="62">
        <v>1648333</v>
      </c>
      <c r="V247" s="63">
        <v>43776</v>
      </c>
      <c r="W247" s="63">
        <v>43777</v>
      </c>
      <c r="X247" s="63">
        <v>43851</v>
      </c>
      <c r="Y247" s="47">
        <v>53</v>
      </c>
      <c r="Z247" s="47"/>
      <c r="AA247" s="65"/>
      <c r="AB247" s="55"/>
      <c r="AC247" s="55" t="s">
        <v>71</v>
      </c>
      <c r="AD247" s="55"/>
      <c r="AE247" s="55"/>
      <c r="AF247" s="66">
        <f t="shared" si="18"/>
        <v>0.31081076749282011</v>
      </c>
      <c r="AG247" s="67">
        <f>IF(SUMPRODUCT((A$14:A247=A247)*(B$14:B247=B247)*(C$14:C247=C247))&gt;1,0,1)</f>
        <v>1</v>
      </c>
      <c r="AH247" s="68" t="str">
        <f t="shared" si="20"/>
        <v>Contratos de prestación de servicios profesionales y de apoyo a la gestión</v>
      </c>
      <c r="AI247" s="68" t="str">
        <f t="shared" si="21"/>
        <v>Contratación directa</v>
      </c>
      <c r="AJ247" s="69" t="str">
        <f>IFERROR(VLOOKUP(F247,[1]Tipo!$C$12:$C$27,1,FALSE),"NO")</f>
        <v>Prestación de servicios profesionales y de apoyo a la gestión, o para la ejecución de trabajos artísticos que sólo puedan encomendarse a determinadas personas naturales;</v>
      </c>
      <c r="AK247" s="68" t="str">
        <f t="shared" si="22"/>
        <v>Inversión</v>
      </c>
      <c r="AL247" s="68">
        <f t="shared" si="23"/>
        <v>41</v>
      </c>
      <c r="AM247" s="70"/>
      <c r="AN247" s="70"/>
      <c r="AO247" s="70"/>
      <c r="AP247"/>
      <c r="AQ247"/>
      <c r="AR247"/>
      <c r="AS247"/>
      <c r="AT247"/>
      <c r="AU247"/>
      <c r="AV247"/>
      <c r="AW247"/>
      <c r="AX247"/>
      <c r="AY247"/>
      <c r="AZ247"/>
      <c r="BA247"/>
      <c r="BB247"/>
      <c r="BC247"/>
      <c r="BD247"/>
      <c r="BE247"/>
      <c r="BF247"/>
      <c r="BG247"/>
      <c r="BH247"/>
      <c r="BI247"/>
      <c r="BJ247"/>
      <c r="BK247"/>
      <c r="BL247"/>
      <c r="BM247"/>
      <c r="BN247"/>
      <c r="BO247"/>
      <c r="BP247"/>
      <c r="BQ247"/>
    </row>
    <row r="248" spans="1:69" ht="27" customHeight="1" x14ac:dyDescent="0.25">
      <c r="A248" s="55">
        <v>255</v>
      </c>
      <c r="B248" s="47">
        <v>2019</v>
      </c>
      <c r="C248" s="48" t="s">
        <v>698</v>
      </c>
      <c r="D248" s="79" t="s">
        <v>65</v>
      </c>
      <c r="E248" s="48" t="s">
        <v>66</v>
      </c>
      <c r="F248" s="49" t="s">
        <v>67</v>
      </c>
      <c r="G248" s="93" t="s">
        <v>273</v>
      </c>
      <c r="H248" s="51" t="s">
        <v>69</v>
      </c>
      <c r="I248" s="52">
        <v>41</v>
      </c>
      <c r="J248" s="53" t="str">
        <f>IF(ISERROR(VLOOKUP(I248,[1]Eje_Pilar!$C$2:$E$47,2,FALSE))," ",VLOOKUP(I248,[1]Eje_Pilar!$C$2:$E$47,2,FALSE))</f>
        <v>Desarrollo rural sostenible</v>
      </c>
      <c r="K248" s="53" t="str">
        <f>IF(ISERROR(VLOOKUP(I248,[1]Eje_Pilar!$C$2:$E$47,3,FALSE))," ",VLOOKUP(I248,[1]Eje_Pilar!$C$2:$E$47,3,FALSE))</f>
        <v>Eje Transversal 3 Sostenibilidad Ambiental basada en la eficiencia energética</v>
      </c>
      <c r="L248" s="54">
        <v>1414</v>
      </c>
      <c r="M248" s="55">
        <v>19424318</v>
      </c>
      <c r="N248" s="56" t="s">
        <v>699</v>
      </c>
      <c r="O248" s="57">
        <v>2927400</v>
      </c>
      <c r="P248" s="58"/>
      <c r="Q248" s="59"/>
      <c r="R248" s="60"/>
      <c r="S248" s="57"/>
      <c r="T248" s="61">
        <f t="shared" si="19"/>
        <v>2927400</v>
      </c>
      <c r="U248" s="62">
        <v>1270367</v>
      </c>
      <c r="V248" s="63">
        <v>43776</v>
      </c>
      <c r="W248" s="63">
        <v>43777</v>
      </c>
      <c r="X248" s="63">
        <v>43830</v>
      </c>
      <c r="Y248" s="47">
        <v>53</v>
      </c>
      <c r="Z248" s="47"/>
      <c r="AA248" s="65"/>
      <c r="AB248" s="55"/>
      <c r="AC248" s="55"/>
      <c r="AD248" s="55"/>
      <c r="AE248" s="55" t="s">
        <v>71</v>
      </c>
      <c r="AF248" s="66">
        <f t="shared" si="18"/>
        <v>0.43395743663318986</v>
      </c>
      <c r="AG248" s="67">
        <f>IF(SUMPRODUCT((A$14:A248=A248)*(B$14:B248=B248)*(C$14:C248=C248))&gt;1,0,1)</f>
        <v>1</v>
      </c>
      <c r="AH248" s="68" t="str">
        <f t="shared" si="20"/>
        <v>Contratos de prestación de servicios profesionales y de apoyo a la gestión</v>
      </c>
      <c r="AI248" s="68" t="str">
        <f t="shared" si="21"/>
        <v>Contratación directa</v>
      </c>
      <c r="AJ248" s="69" t="str">
        <f>IFERROR(VLOOKUP(F248,[1]Tipo!$C$12:$C$27,1,FALSE),"NO")</f>
        <v>Prestación de servicios profesionales y de apoyo a la gestión, o para la ejecución de trabajos artísticos que sólo puedan encomendarse a determinadas personas naturales;</v>
      </c>
      <c r="AK248" s="68" t="str">
        <f t="shared" si="22"/>
        <v>Inversión</v>
      </c>
      <c r="AL248" s="68">
        <f t="shared" si="23"/>
        <v>41</v>
      </c>
      <c r="AM248" s="70"/>
      <c r="AN248" s="70"/>
      <c r="AO248" s="70"/>
      <c r="AP248"/>
      <c r="AQ248"/>
      <c r="AR248"/>
      <c r="AS248"/>
      <c r="AT248"/>
      <c r="AU248"/>
      <c r="AV248"/>
      <c r="AW248"/>
      <c r="AX248"/>
      <c r="AY248"/>
      <c r="AZ248"/>
      <c r="BA248"/>
      <c r="BB248"/>
      <c r="BC248"/>
      <c r="BD248"/>
      <c r="BE248"/>
      <c r="BF248"/>
      <c r="BG248"/>
      <c r="BH248"/>
      <c r="BI248"/>
      <c r="BJ248"/>
      <c r="BK248"/>
      <c r="BL248"/>
      <c r="BM248"/>
      <c r="BN248"/>
      <c r="BO248"/>
      <c r="BP248"/>
      <c r="BQ248"/>
    </row>
    <row r="249" spans="1:69" ht="27" customHeight="1" x14ac:dyDescent="0.25">
      <c r="A249" s="55">
        <v>256</v>
      </c>
      <c r="B249" s="47">
        <v>2019</v>
      </c>
      <c r="C249" s="48" t="s">
        <v>700</v>
      </c>
      <c r="D249" s="79" t="s">
        <v>65</v>
      </c>
      <c r="E249" s="48" t="s">
        <v>66</v>
      </c>
      <c r="F249" s="49" t="s">
        <v>67</v>
      </c>
      <c r="G249" s="50" t="s">
        <v>701</v>
      </c>
      <c r="H249" s="51" t="s">
        <v>69</v>
      </c>
      <c r="I249" s="52">
        <v>41</v>
      </c>
      <c r="J249" s="53" t="str">
        <f>IF(ISERROR(VLOOKUP(I249,[1]Eje_Pilar!$C$2:$E$47,2,FALSE))," ",VLOOKUP(I249,[1]Eje_Pilar!$C$2:$E$47,2,FALSE))</f>
        <v>Desarrollo rural sostenible</v>
      </c>
      <c r="K249" s="53" t="str">
        <f>IF(ISERROR(VLOOKUP(I249,[1]Eje_Pilar!$C$2:$E$47,3,FALSE))," ",VLOOKUP(I249,[1]Eje_Pilar!$C$2:$E$47,3,FALSE))</f>
        <v>Eje Transversal 3 Sostenibilidad Ambiental basada en la eficiencia energética</v>
      </c>
      <c r="L249" s="54">
        <v>1414</v>
      </c>
      <c r="M249" s="55">
        <v>1022958537</v>
      </c>
      <c r="N249" s="56" t="s">
        <v>702</v>
      </c>
      <c r="O249" s="57">
        <v>3798333</v>
      </c>
      <c r="P249" s="58"/>
      <c r="Q249" s="59"/>
      <c r="R249" s="60"/>
      <c r="S249" s="57"/>
      <c r="T249" s="61">
        <f t="shared" si="19"/>
        <v>3798333</v>
      </c>
      <c r="U249" s="62">
        <v>1648333</v>
      </c>
      <c r="V249" s="63">
        <v>43776</v>
      </c>
      <c r="W249" s="63">
        <v>43777</v>
      </c>
      <c r="X249" s="63">
        <v>43830</v>
      </c>
      <c r="Y249" s="47">
        <v>53</v>
      </c>
      <c r="Z249" s="47"/>
      <c r="AA249" s="65"/>
      <c r="AB249" s="55"/>
      <c r="AC249" s="55"/>
      <c r="AD249" s="55"/>
      <c r="AE249" s="55" t="s">
        <v>71</v>
      </c>
      <c r="AF249" s="66">
        <f t="shared" si="18"/>
        <v>0.43396221447671912</v>
      </c>
      <c r="AG249" s="67">
        <f>IF(SUMPRODUCT((A$14:A249=A249)*(B$14:B249=B249)*(C$14:C249=C249))&gt;1,0,1)</f>
        <v>1</v>
      </c>
      <c r="AH249" s="68" t="str">
        <f t="shared" si="20"/>
        <v>Contratos de prestación de servicios profesionales y de apoyo a la gestión</v>
      </c>
      <c r="AI249" s="68" t="str">
        <f t="shared" si="21"/>
        <v>Contratación directa</v>
      </c>
      <c r="AJ249" s="69" t="str">
        <f>IFERROR(VLOOKUP(F249,[1]Tipo!$C$12:$C$27,1,FALSE),"NO")</f>
        <v>Prestación de servicios profesionales y de apoyo a la gestión, o para la ejecución de trabajos artísticos que sólo puedan encomendarse a determinadas personas naturales;</v>
      </c>
      <c r="AK249" s="68" t="str">
        <f t="shared" si="22"/>
        <v>Inversión</v>
      </c>
      <c r="AL249" s="68">
        <f t="shared" si="23"/>
        <v>41</v>
      </c>
      <c r="AM249" s="70"/>
      <c r="AN249" s="70"/>
      <c r="AO249" s="70"/>
      <c r="AP249"/>
      <c r="AQ249"/>
      <c r="AR249"/>
      <c r="AS249"/>
      <c r="AT249"/>
      <c r="AU249"/>
      <c r="AV249"/>
      <c r="AW249"/>
      <c r="AX249"/>
      <c r="AY249"/>
      <c r="AZ249"/>
      <c r="BA249"/>
      <c r="BB249"/>
      <c r="BC249"/>
      <c r="BD249"/>
      <c r="BE249"/>
      <c r="BF249"/>
      <c r="BG249"/>
      <c r="BH249"/>
      <c r="BI249"/>
      <c r="BJ249"/>
      <c r="BK249"/>
      <c r="BL249"/>
      <c r="BM249"/>
      <c r="BN249"/>
      <c r="BO249"/>
      <c r="BP249"/>
      <c r="BQ249"/>
    </row>
    <row r="250" spans="1:69" ht="27" customHeight="1" x14ac:dyDescent="0.25">
      <c r="A250" s="55">
        <v>257</v>
      </c>
      <c r="B250" s="47">
        <v>2019</v>
      </c>
      <c r="C250" s="48" t="s">
        <v>703</v>
      </c>
      <c r="D250" s="79" t="s">
        <v>65</v>
      </c>
      <c r="E250" s="48" t="s">
        <v>66</v>
      </c>
      <c r="F250" s="49" t="s">
        <v>67</v>
      </c>
      <c r="G250" s="50" t="s">
        <v>701</v>
      </c>
      <c r="H250" s="51" t="s">
        <v>69</v>
      </c>
      <c r="I250" s="52">
        <v>41</v>
      </c>
      <c r="J250" s="53" t="str">
        <f>IF(ISERROR(VLOOKUP(I250,[1]Eje_Pilar!$C$2:$E$47,2,FALSE))," ",VLOOKUP(I250,[1]Eje_Pilar!$C$2:$E$47,2,FALSE))</f>
        <v>Desarrollo rural sostenible</v>
      </c>
      <c r="K250" s="53" t="str">
        <f>IF(ISERROR(VLOOKUP(I250,[1]Eje_Pilar!$C$2:$E$47,3,FALSE))," ",VLOOKUP(I250,[1]Eje_Pilar!$C$2:$E$47,3,FALSE))</f>
        <v>Eje Transversal 3 Sostenibilidad Ambiental basada en la eficiencia energética</v>
      </c>
      <c r="L250" s="54">
        <v>1414</v>
      </c>
      <c r="M250" s="55">
        <v>1022929449</v>
      </c>
      <c r="N250" s="56" t="s">
        <v>704</v>
      </c>
      <c r="O250" s="57">
        <v>3798333</v>
      </c>
      <c r="P250" s="58"/>
      <c r="Q250" s="59"/>
      <c r="R250" s="60"/>
      <c r="S250" s="57"/>
      <c r="T250" s="61">
        <f t="shared" si="19"/>
        <v>3798333</v>
      </c>
      <c r="U250" s="62">
        <v>1648333</v>
      </c>
      <c r="V250" s="63">
        <v>43776</v>
      </c>
      <c r="W250" s="63">
        <v>43777</v>
      </c>
      <c r="X250" s="63">
        <v>43830</v>
      </c>
      <c r="Y250" s="47">
        <v>53</v>
      </c>
      <c r="Z250" s="47"/>
      <c r="AA250" s="65"/>
      <c r="AB250" s="55"/>
      <c r="AC250" s="55"/>
      <c r="AD250" s="55"/>
      <c r="AE250" s="55" t="s">
        <v>71</v>
      </c>
      <c r="AF250" s="66">
        <f t="shared" si="18"/>
        <v>0.43396221447671912</v>
      </c>
      <c r="AG250" s="67">
        <f>IF(SUMPRODUCT((A$14:A250=A250)*(B$14:B250=B250)*(C$14:C250=C250))&gt;1,0,1)</f>
        <v>1</v>
      </c>
      <c r="AH250" s="68" t="str">
        <f t="shared" si="20"/>
        <v>Contratos de prestación de servicios profesionales y de apoyo a la gestión</v>
      </c>
      <c r="AI250" s="68" t="str">
        <f t="shared" si="21"/>
        <v>Contratación directa</v>
      </c>
      <c r="AJ250" s="69" t="str">
        <f>IFERROR(VLOOKUP(F250,[1]Tipo!$C$12:$C$27,1,FALSE),"NO")</f>
        <v>Prestación de servicios profesionales y de apoyo a la gestión, o para la ejecución de trabajos artísticos que sólo puedan encomendarse a determinadas personas naturales;</v>
      </c>
      <c r="AK250" s="68" t="str">
        <f t="shared" si="22"/>
        <v>Inversión</v>
      </c>
      <c r="AL250" s="68">
        <f t="shared" si="23"/>
        <v>41</v>
      </c>
      <c r="AM250" s="70"/>
      <c r="AN250" s="70"/>
      <c r="AO250" s="70"/>
      <c r="AP250"/>
      <c r="AQ250"/>
      <c r="AR250"/>
      <c r="AS250"/>
      <c r="AT250"/>
      <c r="AU250"/>
      <c r="AV250"/>
      <c r="AW250"/>
      <c r="AX250"/>
      <c r="AY250"/>
      <c r="AZ250"/>
      <c r="BA250"/>
      <c r="BB250"/>
      <c r="BC250"/>
      <c r="BD250"/>
      <c r="BE250"/>
      <c r="BF250"/>
      <c r="BG250"/>
      <c r="BH250"/>
      <c r="BI250"/>
      <c r="BJ250"/>
      <c r="BK250"/>
      <c r="BL250"/>
      <c r="BM250"/>
      <c r="BN250"/>
      <c r="BO250"/>
      <c r="BP250"/>
      <c r="BQ250"/>
    </row>
    <row r="251" spans="1:69" ht="27" customHeight="1" x14ac:dyDescent="0.25">
      <c r="A251" s="55">
        <v>258</v>
      </c>
      <c r="B251" s="47">
        <v>2019</v>
      </c>
      <c r="C251" s="48" t="s">
        <v>705</v>
      </c>
      <c r="D251" s="79" t="s">
        <v>65</v>
      </c>
      <c r="E251" s="48" t="s">
        <v>66</v>
      </c>
      <c r="F251" s="49" t="s">
        <v>67</v>
      </c>
      <c r="G251" s="50" t="s">
        <v>706</v>
      </c>
      <c r="H251" s="51" t="s">
        <v>69</v>
      </c>
      <c r="I251" s="52">
        <v>45</v>
      </c>
      <c r="J251" s="53" t="str">
        <f>IF(ISERROR(VLOOKUP(I251,[1]Eje_Pilar!$C$2:$E$47,2,FALSE))," ",VLOOKUP(I251,[1]Eje_Pilar!$C$2:$E$47,2,FALSE))</f>
        <v>Gobernanza e influencia local, regional e internacional</v>
      </c>
      <c r="K251" s="53" t="str">
        <f>IF(ISERROR(VLOOKUP(I251,[1]Eje_Pilar!$C$2:$E$47,3,FALSE))," ",VLOOKUP(I251,[1]Eje_Pilar!$C$2:$E$47,3,FALSE))</f>
        <v>Eje Transversal 4 Gobierno Legitimo, Fortalecimiento Local y Eficiencia</v>
      </c>
      <c r="L251" s="54">
        <v>1415</v>
      </c>
      <c r="M251" s="55">
        <v>79837471</v>
      </c>
      <c r="N251" s="56" t="s">
        <v>707</v>
      </c>
      <c r="O251" s="57">
        <v>3658766</v>
      </c>
      <c r="P251" s="58"/>
      <c r="Q251" s="59"/>
      <c r="R251" s="60"/>
      <c r="S251" s="57"/>
      <c r="T251" s="61">
        <f t="shared" si="19"/>
        <v>3658766</v>
      </c>
      <c r="U251" s="62">
        <v>1587767</v>
      </c>
      <c r="V251" s="63">
        <v>43776</v>
      </c>
      <c r="W251" s="63">
        <v>43777</v>
      </c>
      <c r="X251" s="63">
        <v>43830</v>
      </c>
      <c r="Y251" s="47">
        <v>53</v>
      </c>
      <c r="Z251" s="47"/>
      <c r="AA251" s="65"/>
      <c r="AB251" s="55"/>
      <c r="AC251" s="55"/>
      <c r="AD251" s="55"/>
      <c r="AE251" s="55" t="s">
        <v>71</v>
      </c>
      <c r="AF251" s="66">
        <f t="shared" si="18"/>
        <v>0.43396243432895132</v>
      </c>
      <c r="AG251" s="67">
        <f>IF(SUMPRODUCT((A$14:A251=A251)*(B$14:B251=B251)*(C$14:C251=C251))&gt;1,0,1)</f>
        <v>1</v>
      </c>
      <c r="AH251" s="68" t="str">
        <f t="shared" si="20"/>
        <v>Contratos de prestación de servicios profesionales y de apoyo a la gestión</v>
      </c>
      <c r="AI251" s="68" t="str">
        <f t="shared" si="21"/>
        <v>Contratación directa</v>
      </c>
      <c r="AJ251" s="69" t="str">
        <f>IFERROR(VLOOKUP(F251,[1]Tipo!$C$12:$C$27,1,FALSE),"NO")</f>
        <v>Prestación de servicios profesionales y de apoyo a la gestión, o para la ejecución de trabajos artísticos que sólo puedan encomendarse a determinadas personas naturales;</v>
      </c>
      <c r="AK251" s="68" t="str">
        <f t="shared" si="22"/>
        <v>Inversión</v>
      </c>
      <c r="AL251" s="68">
        <f t="shared" si="23"/>
        <v>45</v>
      </c>
      <c r="AM251" s="70"/>
      <c r="AN251" s="70"/>
      <c r="AO251" s="70"/>
      <c r="AP251"/>
      <c r="AQ251"/>
      <c r="AR251"/>
      <c r="AS251"/>
      <c r="AT251"/>
      <c r="AU251"/>
      <c r="AV251"/>
      <c r="AW251"/>
      <c r="AX251"/>
      <c r="AY251"/>
      <c r="AZ251"/>
      <c r="BA251"/>
      <c r="BB251"/>
      <c r="BC251"/>
      <c r="BD251"/>
      <c r="BE251"/>
      <c r="BF251"/>
      <c r="BG251"/>
      <c r="BH251"/>
      <c r="BI251"/>
      <c r="BJ251"/>
      <c r="BK251"/>
      <c r="BL251"/>
      <c r="BM251"/>
      <c r="BN251"/>
      <c r="BO251"/>
      <c r="BP251"/>
      <c r="BQ251"/>
    </row>
    <row r="252" spans="1:69" ht="27" customHeight="1" thickBot="1" x14ac:dyDescent="0.3">
      <c r="A252" s="55">
        <v>259</v>
      </c>
      <c r="B252" s="47">
        <v>2019</v>
      </c>
      <c r="C252" s="48" t="s">
        <v>708</v>
      </c>
      <c r="D252" s="79" t="s">
        <v>65</v>
      </c>
      <c r="E252" s="48" t="s">
        <v>66</v>
      </c>
      <c r="F252" s="49" t="s">
        <v>67</v>
      </c>
      <c r="G252" s="50" t="s">
        <v>643</v>
      </c>
      <c r="H252" s="51" t="s">
        <v>69</v>
      </c>
      <c r="I252" s="52">
        <v>45</v>
      </c>
      <c r="J252" s="53" t="str">
        <f>IF(ISERROR(VLOOKUP(I252,[1]Eje_Pilar!$C$2:$E$47,2,FALSE))," ",VLOOKUP(I252,[1]Eje_Pilar!$C$2:$E$47,2,FALSE))</f>
        <v>Gobernanza e influencia local, regional e internacional</v>
      </c>
      <c r="K252" s="53" t="str">
        <f>IF(ISERROR(VLOOKUP(I252,[1]Eje_Pilar!$C$2:$E$47,3,FALSE))," ",VLOOKUP(I252,[1]Eje_Pilar!$C$2:$E$47,3,FALSE))</f>
        <v>Eje Transversal 4 Gobierno Legitimo, Fortalecimiento Local y Eficiencia</v>
      </c>
      <c r="L252" s="54">
        <v>1415</v>
      </c>
      <c r="M252" s="55">
        <v>1022945340</v>
      </c>
      <c r="N252" s="56" t="s">
        <v>709</v>
      </c>
      <c r="O252" s="57">
        <v>8215000</v>
      </c>
      <c r="P252" s="58"/>
      <c r="Q252" s="59"/>
      <c r="R252" s="60">
        <v>1</v>
      </c>
      <c r="S252" s="57">
        <v>3255000</v>
      </c>
      <c r="T252" s="61">
        <f t="shared" si="19"/>
        <v>11470000</v>
      </c>
      <c r="U252" s="62">
        <v>3565000</v>
      </c>
      <c r="V252" s="63">
        <v>43776</v>
      </c>
      <c r="W252" s="63">
        <v>43777</v>
      </c>
      <c r="X252" s="63">
        <v>43851</v>
      </c>
      <c r="Y252" s="47">
        <v>53</v>
      </c>
      <c r="Z252" s="47">
        <v>21</v>
      </c>
      <c r="AA252" s="65"/>
      <c r="AB252" s="55"/>
      <c r="AC252" s="55" t="s">
        <v>71</v>
      </c>
      <c r="AD252" s="55"/>
      <c r="AE252" s="55"/>
      <c r="AF252" s="66">
        <f t="shared" si="18"/>
        <v>0.3108108108108108</v>
      </c>
      <c r="AG252" s="67">
        <f>IF(SUMPRODUCT((A$14:A252=A252)*(B$14:B252=B252)*(C$14:C252=C252))&gt;1,0,1)</f>
        <v>1</v>
      </c>
      <c r="AH252" s="68" t="str">
        <f t="shared" si="20"/>
        <v>Contratos de prestación de servicios profesionales y de apoyo a la gestión</v>
      </c>
      <c r="AI252" s="68" t="str">
        <f t="shared" si="21"/>
        <v>Contratación directa</v>
      </c>
      <c r="AJ252" s="69" t="str">
        <f>IFERROR(VLOOKUP(F252,[1]Tipo!$C$12:$C$27,1,FALSE),"NO")</f>
        <v>Prestación de servicios profesionales y de apoyo a la gestión, o para la ejecución de trabajos artísticos que sólo puedan encomendarse a determinadas personas naturales;</v>
      </c>
      <c r="AK252" s="68" t="str">
        <f t="shared" si="22"/>
        <v>Inversión</v>
      </c>
      <c r="AL252" s="68">
        <f t="shared" si="23"/>
        <v>45</v>
      </c>
      <c r="AM252" s="70"/>
      <c r="AN252" s="70"/>
      <c r="AO252" s="70"/>
      <c r="AP252"/>
      <c r="AQ252"/>
      <c r="AR252"/>
      <c r="AS252"/>
      <c r="AT252"/>
      <c r="AU252"/>
      <c r="AV252"/>
      <c r="AW252"/>
      <c r="AX252"/>
      <c r="AY252"/>
      <c r="AZ252"/>
      <c r="BA252"/>
      <c r="BB252"/>
      <c r="BC252"/>
      <c r="BD252"/>
      <c r="BE252"/>
      <c r="BF252"/>
      <c r="BG252"/>
      <c r="BH252"/>
      <c r="BI252"/>
      <c r="BJ252"/>
      <c r="BK252"/>
      <c r="BL252"/>
      <c r="BM252"/>
      <c r="BN252"/>
      <c r="BO252"/>
      <c r="BP252"/>
      <c r="BQ252"/>
    </row>
    <row r="253" spans="1:69" ht="27" customHeight="1" thickBot="1" x14ac:dyDescent="0.3">
      <c r="A253" s="55">
        <v>260</v>
      </c>
      <c r="B253" s="47">
        <v>2019</v>
      </c>
      <c r="C253" s="48" t="s">
        <v>710</v>
      </c>
      <c r="D253" s="79" t="s">
        <v>65</v>
      </c>
      <c r="E253" s="48" t="s">
        <v>66</v>
      </c>
      <c r="F253" s="49" t="s">
        <v>67</v>
      </c>
      <c r="G253" s="50" t="s">
        <v>711</v>
      </c>
      <c r="H253" s="51" t="s">
        <v>69</v>
      </c>
      <c r="I253" s="52">
        <v>45</v>
      </c>
      <c r="J253" s="53" t="str">
        <f>IF(ISERROR(VLOOKUP(I253,[1]Eje_Pilar!$C$2:$E$47,2,FALSE))," ",VLOOKUP(I253,[1]Eje_Pilar!$C$2:$E$47,2,FALSE))</f>
        <v>Gobernanza e influencia local, regional e internacional</v>
      </c>
      <c r="K253" s="53" t="str">
        <f>IF(ISERROR(VLOOKUP(I253,[1]Eje_Pilar!$C$2:$E$47,3,FALSE))," ",VLOOKUP(I253,[1]Eje_Pilar!$C$2:$E$47,3,FALSE))</f>
        <v>Eje Transversal 4 Gobierno Legitimo, Fortalecimiento Local y Eficiencia</v>
      </c>
      <c r="L253" s="54">
        <v>1415</v>
      </c>
      <c r="M253" s="55">
        <v>79851260</v>
      </c>
      <c r="N253" s="56" t="s">
        <v>712</v>
      </c>
      <c r="O253" s="57">
        <v>8820000</v>
      </c>
      <c r="P253" s="58">
        <v>1</v>
      </c>
      <c r="Q253" s="59">
        <v>-5580000</v>
      </c>
      <c r="R253" s="60"/>
      <c r="S253" s="57">
        <v>5400000</v>
      </c>
      <c r="T253" s="94">
        <f>+O253+Q253+S253</f>
        <v>8640000</v>
      </c>
      <c r="U253" s="84">
        <v>3240000</v>
      </c>
      <c r="V253" s="63">
        <v>43777</v>
      </c>
      <c r="W253" s="63">
        <v>43782</v>
      </c>
      <c r="X253" s="63">
        <v>43830</v>
      </c>
      <c r="Y253" s="95">
        <v>48</v>
      </c>
      <c r="Z253" s="47"/>
      <c r="AA253" s="65"/>
      <c r="AB253" s="55"/>
      <c r="AC253" s="55"/>
      <c r="AD253" s="55"/>
      <c r="AE253" s="55" t="s">
        <v>71</v>
      </c>
      <c r="AF253" s="66">
        <f t="shared" si="18"/>
        <v>0.375</v>
      </c>
      <c r="AG253" s="67">
        <f>IF(SUMPRODUCT((A$14:A253=A253)*(B$14:B253=B253)*(C$14:C253=C253))&gt;1,0,1)</f>
        <v>1</v>
      </c>
      <c r="AH253" s="68" t="str">
        <f t="shared" si="20"/>
        <v>Contratos de prestación de servicios profesionales y de apoyo a la gestión</v>
      </c>
      <c r="AI253" s="68" t="str">
        <f t="shared" si="21"/>
        <v>Contratación directa</v>
      </c>
      <c r="AJ253" s="69" t="str">
        <f>IFERROR(VLOOKUP(F253,[1]Tipo!$C$12:$C$27,1,FALSE),"NO")</f>
        <v>Prestación de servicios profesionales y de apoyo a la gestión, o para la ejecución de trabajos artísticos que sólo puedan encomendarse a determinadas personas naturales;</v>
      </c>
      <c r="AK253" s="68" t="str">
        <f t="shared" si="22"/>
        <v>Inversión</v>
      </c>
      <c r="AL253" s="68">
        <f t="shared" si="23"/>
        <v>45</v>
      </c>
      <c r="AM253" s="70"/>
      <c r="AN253" s="70"/>
      <c r="AO253" s="70"/>
      <c r="AP253"/>
      <c r="AQ253"/>
      <c r="AR253"/>
      <c r="AS253"/>
      <c r="AT253"/>
      <c r="AU253"/>
      <c r="AV253"/>
      <c r="AW253"/>
      <c r="AX253"/>
      <c r="AY253"/>
      <c r="AZ253"/>
      <c r="BA253"/>
      <c r="BB253"/>
      <c r="BC253"/>
      <c r="BD253"/>
      <c r="BE253"/>
      <c r="BF253"/>
      <c r="BG253"/>
      <c r="BH253"/>
      <c r="BI253"/>
      <c r="BJ253"/>
      <c r="BK253"/>
      <c r="BL253"/>
      <c r="BM253"/>
      <c r="BN253"/>
      <c r="BO253"/>
      <c r="BP253"/>
      <c r="BQ253"/>
    </row>
    <row r="254" spans="1:69" ht="27" customHeight="1" x14ac:dyDescent="0.25">
      <c r="A254" s="55">
        <v>261</v>
      </c>
      <c r="B254" s="47">
        <v>2019</v>
      </c>
      <c r="C254" s="48" t="s">
        <v>713</v>
      </c>
      <c r="D254" s="79" t="s">
        <v>65</v>
      </c>
      <c r="E254" s="48" t="s">
        <v>66</v>
      </c>
      <c r="F254" s="49" t="s">
        <v>67</v>
      </c>
      <c r="G254" s="50" t="s">
        <v>714</v>
      </c>
      <c r="H254" s="51" t="s">
        <v>69</v>
      </c>
      <c r="I254" s="52">
        <v>45</v>
      </c>
      <c r="J254" s="53" t="str">
        <f>IF(ISERROR(VLOOKUP(I254,[1]Eje_Pilar!$C$2:$E$47,2,FALSE))," ",VLOOKUP(I254,[1]Eje_Pilar!$C$2:$E$47,2,FALSE))</f>
        <v>Gobernanza e influencia local, regional e internacional</v>
      </c>
      <c r="K254" s="53" t="str">
        <f>IF(ISERROR(VLOOKUP(I254,[1]Eje_Pilar!$C$2:$E$47,3,FALSE))," ",VLOOKUP(I254,[1]Eje_Pilar!$C$2:$E$47,3,FALSE))</f>
        <v>Eje Transversal 4 Gobierno Legitimo, Fortalecimiento Local y Eficiencia</v>
      </c>
      <c r="L254" s="54">
        <v>1415</v>
      </c>
      <c r="M254" s="55">
        <v>1030652247</v>
      </c>
      <c r="N254" s="78" t="s">
        <v>715</v>
      </c>
      <c r="O254" s="57">
        <v>7758333</v>
      </c>
      <c r="P254" s="58"/>
      <c r="Q254" s="59"/>
      <c r="R254" s="60"/>
      <c r="S254" s="57"/>
      <c r="T254" s="61">
        <f t="shared" si="19"/>
        <v>7758333</v>
      </c>
      <c r="U254" s="62">
        <v>3008333</v>
      </c>
      <c r="V254" s="63">
        <v>43777</v>
      </c>
      <c r="W254" s="63">
        <v>43781</v>
      </c>
      <c r="X254" s="63">
        <v>43830</v>
      </c>
      <c r="Y254" s="47">
        <v>49</v>
      </c>
      <c r="Z254" s="47"/>
      <c r="AA254" s="65"/>
      <c r="AB254" s="55"/>
      <c r="AC254" s="55"/>
      <c r="AD254" s="55"/>
      <c r="AE254" s="55" t="s">
        <v>71</v>
      </c>
      <c r="AF254" s="66">
        <f t="shared" si="18"/>
        <v>0.38775507573598605</v>
      </c>
      <c r="AG254" s="67">
        <f>IF(SUMPRODUCT((A$14:A254=A254)*(B$14:B254=B254)*(C$14:C254=C254))&gt;1,0,1)</f>
        <v>1</v>
      </c>
      <c r="AH254" s="68" t="str">
        <f t="shared" si="20"/>
        <v>Contratos de prestación de servicios profesionales y de apoyo a la gestión</v>
      </c>
      <c r="AI254" s="68" t="str">
        <f t="shared" si="21"/>
        <v>Contratación directa</v>
      </c>
      <c r="AJ254" s="69" t="str">
        <f>IFERROR(VLOOKUP(F254,[1]Tipo!$C$12:$C$27,1,FALSE),"NO")</f>
        <v>Prestación de servicios profesionales y de apoyo a la gestión, o para la ejecución de trabajos artísticos que sólo puedan encomendarse a determinadas personas naturales;</v>
      </c>
      <c r="AK254" s="68" t="str">
        <f t="shared" si="22"/>
        <v>Inversión</v>
      </c>
      <c r="AL254" s="68">
        <f t="shared" si="23"/>
        <v>45</v>
      </c>
      <c r="AM254" s="70"/>
      <c r="AN254" s="70"/>
      <c r="AO254" s="70"/>
      <c r="AP254"/>
      <c r="AQ254"/>
      <c r="AR254"/>
      <c r="AS254"/>
      <c r="AT254"/>
      <c r="AU254"/>
      <c r="AV254"/>
      <c r="AW254"/>
      <c r="AX254"/>
      <c r="AY254"/>
      <c r="AZ254"/>
      <c r="BA254"/>
      <c r="BB254"/>
      <c r="BC254"/>
      <c r="BD254"/>
      <c r="BE254"/>
      <c r="BF254"/>
      <c r="BG254"/>
      <c r="BH254"/>
      <c r="BI254"/>
      <c r="BJ254"/>
      <c r="BK254"/>
      <c r="BL254"/>
      <c r="BM254"/>
      <c r="BN254"/>
      <c r="BO254"/>
      <c r="BP254"/>
      <c r="BQ254"/>
    </row>
    <row r="255" spans="1:69" ht="27" customHeight="1" x14ac:dyDescent="0.25">
      <c r="A255" s="55">
        <v>262</v>
      </c>
      <c r="B255" s="47">
        <v>2019</v>
      </c>
      <c r="C255" s="48" t="s">
        <v>716</v>
      </c>
      <c r="D255" s="79" t="s">
        <v>65</v>
      </c>
      <c r="E255" s="48" t="s">
        <v>66</v>
      </c>
      <c r="F255" s="49" t="s">
        <v>67</v>
      </c>
      <c r="G255" s="50" t="s">
        <v>717</v>
      </c>
      <c r="H255" s="51" t="s">
        <v>69</v>
      </c>
      <c r="I255" s="52">
        <v>45</v>
      </c>
      <c r="J255" s="53" t="str">
        <f>IF(ISERROR(VLOOKUP(I255,[1]Eje_Pilar!$C$2:$E$47,2,FALSE))," ",VLOOKUP(I255,[1]Eje_Pilar!$C$2:$E$47,2,FALSE))</f>
        <v>Gobernanza e influencia local, regional e internacional</v>
      </c>
      <c r="K255" s="53" t="str">
        <f>IF(ISERROR(VLOOKUP(I255,[1]Eje_Pilar!$C$2:$E$47,3,FALSE))," ",VLOOKUP(I255,[1]Eje_Pilar!$C$2:$E$47,3,FALSE))</f>
        <v>Eje Transversal 4 Gobierno Legitimo, Fortalecimiento Local y Eficiencia</v>
      </c>
      <c r="L255" s="54">
        <v>1415</v>
      </c>
      <c r="M255" s="55">
        <v>1018445178</v>
      </c>
      <c r="N255" s="56" t="s">
        <v>315</v>
      </c>
      <c r="O255" s="57">
        <v>3511666</v>
      </c>
      <c r="P255" s="58"/>
      <c r="Q255" s="59"/>
      <c r="R255" s="60"/>
      <c r="S255" s="57"/>
      <c r="T255" s="61">
        <f t="shared" si="19"/>
        <v>3511666</v>
      </c>
      <c r="U255" s="62">
        <v>1361667</v>
      </c>
      <c r="V255" s="63">
        <v>43777</v>
      </c>
      <c r="W255" s="63">
        <v>43781</v>
      </c>
      <c r="X255" s="63">
        <v>43830</v>
      </c>
      <c r="Y255" s="47">
        <v>49</v>
      </c>
      <c r="Z255" s="47"/>
      <c r="AA255" s="65"/>
      <c r="AB255" s="55"/>
      <c r="AC255" s="55"/>
      <c r="AD255" s="55"/>
      <c r="AE255" s="55" t="s">
        <v>71</v>
      </c>
      <c r="AF255" s="66">
        <f t="shared" si="18"/>
        <v>0.38775527057527681</v>
      </c>
      <c r="AG255" s="67">
        <f>IF(SUMPRODUCT((A$14:A255=A255)*(B$14:B255=B255)*(C$14:C255=C255))&gt;1,0,1)</f>
        <v>1</v>
      </c>
      <c r="AH255" s="68" t="str">
        <f t="shared" si="20"/>
        <v>Contratos de prestación de servicios profesionales y de apoyo a la gestión</v>
      </c>
      <c r="AI255" s="68" t="str">
        <f t="shared" si="21"/>
        <v>Contratación directa</v>
      </c>
      <c r="AJ255" s="69" t="str">
        <f>IFERROR(VLOOKUP(F255,[1]Tipo!$C$12:$C$27,1,FALSE),"NO")</f>
        <v>Prestación de servicios profesionales y de apoyo a la gestión, o para la ejecución de trabajos artísticos que sólo puedan encomendarse a determinadas personas naturales;</v>
      </c>
      <c r="AK255" s="68" t="str">
        <f t="shared" si="22"/>
        <v>Inversión</v>
      </c>
      <c r="AL255" s="68">
        <f t="shared" si="23"/>
        <v>45</v>
      </c>
      <c r="AM255" s="70"/>
      <c r="AN255" s="70"/>
      <c r="AO255" s="70"/>
      <c r="AP255"/>
      <c r="AQ255"/>
      <c r="AR255"/>
      <c r="AS255"/>
      <c r="AT255"/>
      <c r="AU255"/>
      <c r="AV255"/>
      <c r="AW255"/>
      <c r="AX255"/>
      <c r="AY255"/>
      <c r="AZ255"/>
      <c r="BA255"/>
      <c r="BB255"/>
      <c r="BC255"/>
      <c r="BD255"/>
      <c r="BE255"/>
      <c r="BF255"/>
      <c r="BG255"/>
      <c r="BH255"/>
      <c r="BI255"/>
      <c r="BJ255"/>
      <c r="BK255"/>
      <c r="BL255"/>
      <c r="BM255"/>
      <c r="BN255"/>
      <c r="BO255"/>
      <c r="BP255"/>
      <c r="BQ255"/>
    </row>
    <row r="256" spans="1:69" ht="27" customHeight="1" x14ac:dyDescent="0.25">
      <c r="A256" s="55">
        <v>263</v>
      </c>
      <c r="B256" s="47">
        <v>2019</v>
      </c>
      <c r="C256" s="48" t="s">
        <v>718</v>
      </c>
      <c r="D256" s="79" t="s">
        <v>65</v>
      </c>
      <c r="E256" s="48" t="s">
        <v>66</v>
      </c>
      <c r="F256" s="49" t="s">
        <v>67</v>
      </c>
      <c r="G256" s="50" t="s">
        <v>719</v>
      </c>
      <c r="H256" s="51" t="s">
        <v>69</v>
      </c>
      <c r="I256" s="52">
        <v>3</v>
      </c>
      <c r="J256" s="53" t="str">
        <f>IF(ISERROR(VLOOKUP(I256,[1]Eje_Pilar!$C$2:$E$47,2,FALSE))," ",VLOOKUP(I256,[1]Eje_Pilar!$C$2:$E$47,2,FALSE))</f>
        <v>Igualdad y autonomía para una Bogotá incluyente</v>
      </c>
      <c r="K256" s="53" t="str">
        <f>IF(ISERROR(VLOOKUP(I256,[1]Eje_Pilar!$C$2:$E$47,3,FALSE))," ",VLOOKUP(I256,[1]Eje_Pilar!$C$2:$E$47,3,FALSE))</f>
        <v>Pilar 1 Igualdad de Calidad de Vida</v>
      </c>
      <c r="L256" s="54">
        <v>1403</v>
      </c>
      <c r="M256" s="55">
        <v>52835039</v>
      </c>
      <c r="N256" s="56" t="s">
        <v>720</v>
      </c>
      <c r="O256" s="57">
        <v>7439833</v>
      </c>
      <c r="P256" s="58"/>
      <c r="Q256" s="59"/>
      <c r="R256" s="60"/>
      <c r="S256" s="57"/>
      <c r="T256" s="61">
        <f t="shared" si="19"/>
        <v>7439833</v>
      </c>
      <c r="U256" s="62">
        <v>2884833</v>
      </c>
      <c r="V256" s="63">
        <v>43777</v>
      </c>
      <c r="W256" s="63">
        <v>43781</v>
      </c>
      <c r="X256" s="63">
        <v>43830</v>
      </c>
      <c r="Y256" s="47">
        <v>49</v>
      </c>
      <c r="Z256" s="47"/>
      <c r="AA256" s="65"/>
      <c r="AB256" s="55"/>
      <c r="AC256" s="55"/>
      <c r="AD256" s="55"/>
      <c r="AE256" s="55" t="s">
        <v>71</v>
      </c>
      <c r="AF256" s="66">
        <f t="shared" si="18"/>
        <v>0.38775507460987363</v>
      </c>
      <c r="AG256" s="67">
        <f>IF(SUMPRODUCT((A$14:A256=A256)*(B$14:B256=B256)*(C$14:C256=C256))&gt;1,0,1)</f>
        <v>1</v>
      </c>
      <c r="AH256" s="68" t="str">
        <f t="shared" si="20"/>
        <v>Contratos de prestación de servicios profesionales y de apoyo a la gestión</v>
      </c>
      <c r="AI256" s="68" t="str">
        <f t="shared" si="21"/>
        <v>Contratación directa</v>
      </c>
      <c r="AJ256" s="69" t="str">
        <f>IFERROR(VLOOKUP(F256,[1]Tipo!$C$12:$C$27,1,FALSE),"NO")</f>
        <v>Prestación de servicios profesionales y de apoyo a la gestión, o para la ejecución de trabajos artísticos que sólo puedan encomendarse a determinadas personas naturales;</v>
      </c>
      <c r="AK256" s="68" t="str">
        <f t="shared" si="22"/>
        <v>Inversión</v>
      </c>
      <c r="AL256" s="68">
        <f t="shared" si="23"/>
        <v>3</v>
      </c>
      <c r="AM256" s="70"/>
      <c r="AN256" s="70"/>
      <c r="AO256" s="70"/>
      <c r="AP256"/>
      <c r="AQ256"/>
      <c r="AR256"/>
      <c r="AS256"/>
      <c r="AT256"/>
      <c r="AU256"/>
      <c r="AV256"/>
      <c r="AW256"/>
      <c r="AX256"/>
      <c r="AY256"/>
      <c r="AZ256"/>
      <c r="BA256"/>
      <c r="BB256"/>
      <c r="BC256"/>
      <c r="BD256"/>
      <c r="BE256"/>
      <c r="BF256"/>
      <c r="BG256"/>
      <c r="BH256"/>
      <c r="BI256"/>
      <c r="BJ256"/>
      <c r="BK256"/>
      <c r="BL256"/>
      <c r="BM256"/>
      <c r="BN256"/>
      <c r="BO256"/>
      <c r="BP256"/>
      <c r="BQ256"/>
    </row>
    <row r="257" spans="1:69" ht="27" customHeight="1" x14ac:dyDescent="0.25">
      <c r="A257" s="55">
        <v>264</v>
      </c>
      <c r="B257" s="47">
        <v>2019</v>
      </c>
      <c r="C257" s="48" t="s">
        <v>721</v>
      </c>
      <c r="D257" s="79" t="s">
        <v>65</v>
      </c>
      <c r="E257" s="48" t="s">
        <v>66</v>
      </c>
      <c r="F257" s="49" t="s">
        <v>67</v>
      </c>
      <c r="G257" s="50" t="s">
        <v>722</v>
      </c>
      <c r="H257" s="51" t="s">
        <v>69</v>
      </c>
      <c r="I257" s="52">
        <v>45</v>
      </c>
      <c r="J257" s="53" t="str">
        <f>IF(ISERROR(VLOOKUP(I257,[1]Eje_Pilar!$C$2:$E$47,2,FALSE))," ",VLOOKUP(I257,[1]Eje_Pilar!$C$2:$E$47,2,FALSE))</f>
        <v>Gobernanza e influencia local, regional e internacional</v>
      </c>
      <c r="K257" s="53" t="str">
        <f>IF(ISERROR(VLOOKUP(I257,[1]Eje_Pilar!$C$2:$E$47,3,FALSE))," ",VLOOKUP(I257,[1]Eje_Pilar!$C$2:$E$47,3,FALSE))</f>
        <v>Eje Transversal 4 Gobierno Legitimo, Fortalecimiento Local y Eficiencia</v>
      </c>
      <c r="L257" s="54">
        <v>1415</v>
      </c>
      <c r="M257" s="55">
        <v>82286326</v>
      </c>
      <c r="N257" s="56" t="s">
        <v>723</v>
      </c>
      <c r="O257" s="57">
        <v>6778327</v>
      </c>
      <c r="P257" s="58"/>
      <c r="Q257" s="59"/>
      <c r="R257" s="60"/>
      <c r="S257" s="57"/>
      <c r="T257" s="61">
        <f t="shared" si="19"/>
        <v>6778327</v>
      </c>
      <c r="U257" s="62">
        <v>2490000</v>
      </c>
      <c r="V257" s="63">
        <v>43781</v>
      </c>
      <c r="W257" s="63">
        <v>43782</v>
      </c>
      <c r="X257" s="63">
        <v>43830</v>
      </c>
      <c r="Y257" s="47">
        <v>48</v>
      </c>
      <c r="Z257" s="47"/>
      <c r="AA257" s="65"/>
      <c r="AB257" s="55"/>
      <c r="AC257" s="55"/>
      <c r="AD257" s="55"/>
      <c r="AE257" s="55" t="s">
        <v>71</v>
      </c>
      <c r="AF257" s="66">
        <f t="shared" si="18"/>
        <v>0.36734728200631217</v>
      </c>
      <c r="AG257" s="67">
        <f>IF(SUMPRODUCT((A$14:A257=A257)*(B$14:B257=B257)*(C$14:C257=C257))&gt;1,0,1)</f>
        <v>1</v>
      </c>
      <c r="AH257" s="68" t="str">
        <f t="shared" si="20"/>
        <v>Contratos de prestación de servicios profesionales y de apoyo a la gestión</v>
      </c>
      <c r="AI257" s="68" t="str">
        <f t="shared" si="21"/>
        <v>Contratación directa</v>
      </c>
      <c r="AJ257" s="69" t="str">
        <f>IFERROR(VLOOKUP(F257,[1]Tipo!$C$12:$C$27,1,FALSE),"NO")</f>
        <v>Prestación de servicios profesionales y de apoyo a la gestión, o para la ejecución de trabajos artísticos que sólo puedan encomendarse a determinadas personas naturales;</v>
      </c>
      <c r="AK257" s="68" t="str">
        <f t="shared" si="22"/>
        <v>Inversión</v>
      </c>
      <c r="AL257" s="68">
        <f t="shared" si="23"/>
        <v>45</v>
      </c>
      <c r="AM257" s="70"/>
      <c r="AN257" s="70"/>
      <c r="AO257" s="70"/>
      <c r="AP257"/>
      <c r="AQ257"/>
      <c r="AR257"/>
      <c r="AS257"/>
      <c r="AT257"/>
      <c r="AU257"/>
      <c r="AV257"/>
      <c r="AW257"/>
      <c r="AX257"/>
      <c r="AY257"/>
      <c r="AZ257"/>
      <c r="BA257"/>
      <c r="BB257"/>
      <c r="BC257"/>
      <c r="BD257"/>
      <c r="BE257"/>
      <c r="BF257"/>
      <c r="BG257"/>
      <c r="BH257"/>
      <c r="BI257"/>
      <c r="BJ257"/>
      <c r="BK257"/>
      <c r="BL257"/>
      <c r="BM257"/>
      <c r="BN257"/>
      <c r="BO257"/>
      <c r="BP257"/>
      <c r="BQ257"/>
    </row>
    <row r="258" spans="1:69" ht="27" hidden="1" customHeight="1" x14ac:dyDescent="0.25">
      <c r="A258" s="55">
        <v>265</v>
      </c>
      <c r="B258" s="47">
        <v>2019</v>
      </c>
      <c r="C258" s="48" t="s">
        <v>724</v>
      </c>
      <c r="D258" s="79" t="s">
        <v>553</v>
      </c>
      <c r="E258" s="48" t="s">
        <v>542</v>
      </c>
      <c r="F258" s="49" t="s">
        <v>429</v>
      </c>
      <c r="G258" s="50" t="s">
        <v>725</v>
      </c>
      <c r="H258" s="51" t="s">
        <v>69</v>
      </c>
      <c r="I258" s="52">
        <v>17</v>
      </c>
      <c r="J258" s="53" t="str">
        <f>IF(ISERROR(VLOOKUP(I258,[1]Eje_Pilar!$C$2:$E$47,2,FALSE))," ",VLOOKUP(I258,[1]Eje_Pilar!$C$2:$E$47,2,FALSE))</f>
        <v>Espacio público, derecho de todos</v>
      </c>
      <c r="K258" s="53" t="str">
        <f>IF(ISERROR(VLOOKUP(I258,[1]Eje_Pilar!$C$2:$E$47,3,FALSE))," ",VLOOKUP(I258,[1]Eje_Pilar!$C$2:$E$47,3,FALSE))</f>
        <v>Pilar 2 Democracía Urbana</v>
      </c>
      <c r="L258" s="54">
        <v>1408</v>
      </c>
      <c r="M258" s="55">
        <v>901336626</v>
      </c>
      <c r="N258" s="56" t="s">
        <v>726</v>
      </c>
      <c r="O258" s="57">
        <v>3868892356</v>
      </c>
      <c r="P258" s="58"/>
      <c r="Q258" s="59"/>
      <c r="R258" s="60"/>
      <c r="S258" s="57"/>
      <c r="T258" s="61">
        <f t="shared" si="19"/>
        <v>3868892356</v>
      </c>
      <c r="U258" s="62"/>
      <c r="V258" s="63">
        <v>43781</v>
      </c>
      <c r="W258" s="71"/>
      <c r="X258" s="71"/>
      <c r="Y258" s="47">
        <v>150</v>
      </c>
      <c r="Z258" s="47"/>
      <c r="AA258" s="65"/>
      <c r="AB258" s="55" t="s">
        <v>71</v>
      </c>
      <c r="AC258" s="55"/>
      <c r="AD258" s="55"/>
      <c r="AE258" s="55"/>
      <c r="AF258" s="66">
        <f t="shared" si="18"/>
        <v>0</v>
      </c>
      <c r="AG258" s="67">
        <f>IF(SUMPRODUCT((A$14:A258=A258)*(B$14:B258=B258)*(C$14:C258=C258))&gt;1,0,1)</f>
        <v>1</v>
      </c>
      <c r="AH258" s="68" t="str">
        <f t="shared" si="20"/>
        <v>Obra pública</v>
      </c>
      <c r="AI258" s="68" t="str">
        <f t="shared" si="21"/>
        <v>Licitación pública</v>
      </c>
      <c r="AJ258" s="69" t="str">
        <f>IFERROR(VLOOKUP(F258,[1]Tipo!$C$12:$C$27,1,FALSE),"NO")</f>
        <v>NO</v>
      </c>
      <c r="AK258" s="68" t="str">
        <f t="shared" si="22"/>
        <v>Inversión</v>
      </c>
      <c r="AL258" s="68">
        <f t="shared" si="23"/>
        <v>17</v>
      </c>
      <c r="AM258" s="70"/>
      <c r="AN258" s="70"/>
      <c r="AO258" s="70"/>
      <c r="AP258"/>
      <c r="AQ258"/>
      <c r="AR258"/>
      <c r="AS258"/>
      <c r="AT258"/>
      <c r="AU258"/>
      <c r="AV258"/>
      <c r="AW258"/>
      <c r="AX258"/>
      <c r="AY258"/>
      <c r="AZ258"/>
      <c r="BA258"/>
      <c r="BB258"/>
      <c r="BC258"/>
      <c r="BD258"/>
      <c r="BE258"/>
      <c r="BF258"/>
      <c r="BG258"/>
      <c r="BH258"/>
      <c r="BI258"/>
      <c r="BJ258"/>
      <c r="BK258"/>
      <c r="BL258"/>
      <c r="BM258"/>
      <c r="BN258"/>
      <c r="BO258"/>
      <c r="BP258"/>
      <c r="BQ258"/>
    </row>
    <row r="259" spans="1:69" ht="27" customHeight="1" x14ac:dyDescent="0.25">
      <c r="A259" s="55">
        <v>266</v>
      </c>
      <c r="B259" s="47">
        <v>2019</v>
      </c>
      <c r="C259" s="48" t="s">
        <v>727</v>
      </c>
      <c r="D259" s="79" t="s">
        <v>65</v>
      </c>
      <c r="E259" s="48" t="s">
        <v>66</v>
      </c>
      <c r="F259" s="49" t="s">
        <v>67</v>
      </c>
      <c r="G259" s="50" t="s">
        <v>728</v>
      </c>
      <c r="H259" s="51" t="s">
        <v>69</v>
      </c>
      <c r="I259" s="52">
        <v>45</v>
      </c>
      <c r="J259" s="53" t="str">
        <f>IF(ISERROR(VLOOKUP(I259,[1]Eje_Pilar!$C$2:$E$47,2,FALSE))," ",VLOOKUP(I259,[1]Eje_Pilar!$C$2:$E$47,2,FALSE))</f>
        <v>Gobernanza e influencia local, regional e internacional</v>
      </c>
      <c r="K259" s="53" t="str">
        <f>IF(ISERROR(VLOOKUP(I259,[1]Eje_Pilar!$C$2:$E$47,3,FALSE))," ",VLOOKUP(I259,[1]Eje_Pilar!$C$2:$E$47,3,FALSE))</f>
        <v>Eje Transversal 4 Gobierno Legitimo, Fortalecimiento Local y Eficiencia</v>
      </c>
      <c r="L259" s="54">
        <v>1415</v>
      </c>
      <c r="M259" s="55">
        <v>1022980075</v>
      </c>
      <c r="N259" s="56" t="s">
        <v>729</v>
      </c>
      <c r="O259" s="57">
        <v>3313594</v>
      </c>
      <c r="P259" s="58"/>
      <c r="Q259" s="59"/>
      <c r="R259" s="60"/>
      <c r="S259" s="57"/>
      <c r="T259" s="61">
        <f t="shared" si="19"/>
        <v>3313594</v>
      </c>
      <c r="U259" s="62">
        <v>1242598</v>
      </c>
      <c r="V259" s="63">
        <v>43781</v>
      </c>
      <c r="W259" s="63">
        <v>43782</v>
      </c>
      <c r="X259" s="63">
        <v>43830</v>
      </c>
      <c r="Y259" s="47">
        <v>48</v>
      </c>
      <c r="Z259" s="47"/>
      <c r="AA259" s="65"/>
      <c r="AB259" s="55"/>
      <c r="AC259" s="55"/>
      <c r="AD259" s="55"/>
      <c r="AE259" s="55" t="s">
        <v>71</v>
      </c>
      <c r="AF259" s="66">
        <f t="shared" si="18"/>
        <v>0.37500007544678077</v>
      </c>
      <c r="AG259" s="67">
        <f>IF(SUMPRODUCT((A$14:A259=A259)*(B$14:B259=B259)*(C$14:C259=C259))&gt;1,0,1)</f>
        <v>1</v>
      </c>
      <c r="AH259" s="68" t="str">
        <f t="shared" si="20"/>
        <v>Contratos de prestación de servicios profesionales y de apoyo a la gestión</v>
      </c>
      <c r="AI259" s="68" t="str">
        <f t="shared" si="21"/>
        <v>Contratación directa</v>
      </c>
      <c r="AJ259" s="69" t="str">
        <f>IFERROR(VLOOKUP(F259,[1]Tipo!$C$12:$C$27,1,FALSE),"NO")</f>
        <v>Prestación de servicios profesionales y de apoyo a la gestión, o para la ejecución de trabajos artísticos que sólo puedan encomendarse a determinadas personas naturales;</v>
      </c>
      <c r="AK259" s="68" t="str">
        <f t="shared" si="22"/>
        <v>Inversión</v>
      </c>
      <c r="AL259" s="68">
        <f t="shared" si="23"/>
        <v>45</v>
      </c>
      <c r="AM259" s="70"/>
      <c r="AN259" s="70"/>
      <c r="AO259" s="70"/>
      <c r="AP259"/>
      <c r="AQ259"/>
      <c r="AR259"/>
      <c r="AS259"/>
      <c r="AT259"/>
      <c r="AU259"/>
      <c r="AV259"/>
      <c r="AW259"/>
      <c r="AX259"/>
      <c r="AY259"/>
      <c r="AZ259"/>
      <c r="BA259"/>
      <c r="BB259"/>
      <c r="BC259"/>
      <c r="BD259"/>
      <c r="BE259"/>
      <c r="BF259"/>
      <c r="BG259"/>
      <c r="BH259"/>
      <c r="BI259"/>
      <c r="BJ259"/>
      <c r="BK259"/>
      <c r="BL259"/>
      <c r="BM259"/>
      <c r="BN259"/>
      <c r="BO259"/>
      <c r="BP259"/>
      <c r="BQ259"/>
    </row>
    <row r="260" spans="1:69" ht="27" customHeight="1" x14ac:dyDescent="0.25">
      <c r="A260" s="55">
        <v>267</v>
      </c>
      <c r="B260" s="47">
        <v>2019</v>
      </c>
      <c r="C260" s="48" t="s">
        <v>730</v>
      </c>
      <c r="D260" s="79" t="s">
        <v>65</v>
      </c>
      <c r="E260" s="48" t="s">
        <v>66</v>
      </c>
      <c r="F260" s="49" t="s">
        <v>67</v>
      </c>
      <c r="G260" s="50" t="s">
        <v>731</v>
      </c>
      <c r="H260" s="51" t="s">
        <v>69</v>
      </c>
      <c r="I260" s="52">
        <v>45</v>
      </c>
      <c r="J260" s="53" t="str">
        <f>IF(ISERROR(VLOOKUP(I260,[1]Eje_Pilar!$C$2:$E$47,2,FALSE))," ",VLOOKUP(I260,[1]Eje_Pilar!$C$2:$E$47,2,FALSE))</f>
        <v>Gobernanza e influencia local, regional e internacional</v>
      </c>
      <c r="K260" s="53" t="str">
        <f>IF(ISERROR(VLOOKUP(I260,[1]Eje_Pilar!$C$2:$E$47,3,FALSE))," ",VLOOKUP(I260,[1]Eje_Pilar!$C$2:$E$47,3,FALSE))</f>
        <v>Eje Transversal 4 Gobierno Legitimo, Fortalecimiento Local y Eficiencia</v>
      </c>
      <c r="L260" s="54">
        <v>1415</v>
      </c>
      <c r="M260" s="55">
        <v>1023003795</v>
      </c>
      <c r="N260" s="56" t="s">
        <v>732</v>
      </c>
      <c r="O260" s="57">
        <v>6625600</v>
      </c>
      <c r="P260" s="58"/>
      <c r="Q260" s="59"/>
      <c r="R260" s="60"/>
      <c r="S260" s="57"/>
      <c r="T260" s="61">
        <f t="shared" si="19"/>
        <v>6625600</v>
      </c>
      <c r="U260" s="62">
        <v>2484600</v>
      </c>
      <c r="V260" s="63">
        <v>43781</v>
      </c>
      <c r="W260" s="63">
        <v>43782</v>
      </c>
      <c r="X260" s="63">
        <v>43830</v>
      </c>
      <c r="Y260" s="47">
        <v>48</v>
      </c>
      <c r="Z260" s="47"/>
      <c r="AA260" s="65"/>
      <c r="AB260" s="55"/>
      <c r="AC260" s="55"/>
      <c r="AD260" s="55"/>
      <c r="AE260" s="55" t="s">
        <v>71</v>
      </c>
      <c r="AF260" s="66">
        <f t="shared" si="18"/>
        <v>0.375</v>
      </c>
      <c r="AG260" s="67">
        <f>IF(SUMPRODUCT((A$14:A260=A260)*(B$14:B260=B260)*(C$14:C260=C260))&gt;1,0,1)</f>
        <v>1</v>
      </c>
      <c r="AH260" s="68" t="str">
        <f t="shared" si="20"/>
        <v>Contratos de prestación de servicios profesionales y de apoyo a la gestión</v>
      </c>
      <c r="AI260" s="68" t="str">
        <f t="shared" si="21"/>
        <v>Contratación directa</v>
      </c>
      <c r="AJ260" s="69" t="str">
        <f>IFERROR(VLOOKUP(F260,[1]Tipo!$C$12:$C$27,1,FALSE),"NO")</f>
        <v>Prestación de servicios profesionales y de apoyo a la gestión, o para la ejecución de trabajos artísticos que sólo puedan encomendarse a determinadas personas naturales;</v>
      </c>
      <c r="AK260" s="68" t="str">
        <f t="shared" si="22"/>
        <v>Inversión</v>
      </c>
      <c r="AL260" s="68">
        <f t="shared" si="23"/>
        <v>45</v>
      </c>
      <c r="AM260" s="70"/>
      <c r="AN260" s="70"/>
      <c r="AO260" s="70"/>
      <c r="AP260"/>
      <c r="AQ260"/>
      <c r="AR260"/>
      <c r="AS260"/>
      <c r="AT260"/>
      <c r="AU260"/>
      <c r="AV260"/>
      <c r="AW260"/>
      <c r="AX260"/>
      <c r="AY260"/>
      <c r="AZ260"/>
      <c r="BA260"/>
      <c r="BB260"/>
      <c r="BC260"/>
      <c r="BD260"/>
      <c r="BE260"/>
      <c r="BF260"/>
      <c r="BG260"/>
      <c r="BH260"/>
      <c r="BI260"/>
      <c r="BJ260"/>
      <c r="BK260"/>
      <c r="BL260"/>
      <c r="BM260"/>
      <c r="BN260"/>
      <c r="BO260"/>
      <c r="BP260"/>
      <c r="BQ260"/>
    </row>
    <row r="261" spans="1:69" ht="27" customHeight="1" x14ac:dyDescent="0.25">
      <c r="A261" s="55">
        <v>268</v>
      </c>
      <c r="B261" s="47">
        <v>2019</v>
      </c>
      <c r="C261" s="48" t="s">
        <v>733</v>
      </c>
      <c r="D261" s="79" t="s">
        <v>65</v>
      </c>
      <c r="E261" s="48" t="s">
        <v>66</v>
      </c>
      <c r="F261" s="49" t="s">
        <v>67</v>
      </c>
      <c r="G261" s="50" t="s">
        <v>734</v>
      </c>
      <c r="H261" s="51" t="s">
        <v>69</v>
      </c>
      <c r="I261" s="52">
        <v>45</v>
      </c>
      <c r="J261" s="53" t="str">
        <f>IF(ISERROR(VLOOKUP(I261,[1]Eje_Pilar!$C$2:$E$47,2,FALSE))," ",VLOOKUP(I261,[1]Eje_Pilar!$C$2:$E$47,2,FALSE))</f>
        <v>Gobernanza e influencia local, regional e internacional</v>
      </c>
      <c r="K261" s="53" t="str">
        <f>IF(ISERROR(VLOOKUP(I261,[1]Eje_Pilar!$C$2:$E$47,3,FALSE))," ",VLOOKUP(I261,[1]Eje_Pilar!$C$2:$E$47,3,FALSE))</f>
        <v>Eje Transversal 4 Gobierno Legitimo, Fortalecimiento Local y Eficiencia</v>
      </c>
      <c r="L261" s="54">
        <v>1415</v>
      </c>
      <c r="M261" s="55">
        <v>52286962</v>
      </c>
      <c r="N261" s="56" t="s">
        <v>735</v>
      </c>
      <c r="O261" s="57">
        <v>8248317</v>
      </c>
      <c r="P261" s="58"/>
      <c r="Q261" s="59"/>
      <c r="R261" s="60">
        <v>1</v>
      </c>
      <c r="S261" s="57">
        <v>3535000</v>
      </c>
      <c r="T261" s="61">
        <f t="shared" si="19"/>
        <v>11783317</v>
      </c>
      <c r="U261" s="62">
        <v>3030000</v>
      </c>
      <c r="V261" s="63">
        <v>43781</v>
      </c>
      <c r="W261" s="63">
        <v>43782</v>
      </c>
      <c r="X261" s="63">
        <v>43851</v>
      </c>
      <c r="Y261" s="47">
        <v>48</v>
      </c>
      <c r="Z261" s="47">
        <v>21</v>
      </c>
      <c r="AA261" s="65"/>
      <c r="AB261" s="55"/>
      <c r="AC261" s="55" t="s">
        <v>71</v>
      </c>
      <c r="AD261" s="55"/>
      <c r="AE261" s="55"/>
      <c r="AF261" s="66">
        <f t="shared" si="18"/>
        <v>0.25714321357899478</v>
      </c>
      <c r="AG261" s="67">
        <f>IF(SUMPRODUCT((A$14:A261=A261)*(B$14:B261=B261)*(C$14:C261=C261))&gt;1,0,1)</f>
        <v>1</v>
      </c>
      <c r="AH261" s="68" t="str">
        <f t="shared" si="20"/>
        <v>Contratos de prestación de servicios profesionales y de apoyo a la gestión</v>
      </c>
      <c r="AI261" s="68" t="str">
        <f t="shared" si="21"/>
        <v>Contratación directa</v>
      </c>
      <c r="AJ261" s="69" t="str">
        <f>IFERROR(VLOOKUP(F261,[1]Tipo!$C$12:$C$27,1,FALSE),"NO")</f>
        <v>Prestación de servicios profesionales y de apoyo a la gestión, o para la ejecución de trabajos artísticos que sólo puedan encomendarse a determinadas personas naturales;</v>
      </c>
      <c r="AK261" s="68" t="str">
        <f t="shared" si="22"/>
        <v>Inversión</v>
      </c>
      <c r="AL261" s="68">
        <f t="shared" si="23"/>
        <v>45</v>
      </c>
      <c r="AM261" s="70"/>
      <c r="AN261" s="70"/>
      <c r="AO261" s="70"/>
      <c r="AP261"/>
      <c r="AQ261"/>
      <c r="AR261"/>
      <c r="AS261"/>
      <c r="AT261"/>
      <c r="AU261"/>
      <c r="AV261"/>
      <c r="AW261"/>
      <c r="AX261"/>
      <c r="AY261"/>
      <c r="AZ261"/>
      <c r="BA261"/>
      <c r="BB261"/>
      <c r="BC261"/>
      <c r="BD261"/>
      <c r="BE261"/>
      <c r="BF261"/>
      <c r="BG261"/>
      <c r="BH261"/>
      <c r="BI261"/>
      <c r="BJ261"/>
      <c r="BK261"/>
      <c r="BL261"/>
      <c r="BM261"/>
      <c r="BN261"/>
      <c r="BO261"/>
      <c r="BP261"/>
      <c r="BQ261"/>
    </row>
    <row r="262" spans="1:69" ht="27" customHeight="1" x14ac:dyDescent="0.25">
      <c r="A262" s="55">
        <v>269</v>
      </c>
      <c r="B262" s="47">
        <v>2019</v>
      </c>
      <c r="C262" s="48" t="s">
        <v>736</v>
      </c>
      <c r="D262" s="79" t="s">
        <v>65</v>
      </c>
      <c r="E262" s="48" t="s">
        <v>66</v>
      </c>
      <c r="F262" s="49" t="s">
        <v>67</v>
      </c>
      <c r="G262" s="50" t="s">
        <v>353</v>
      </c>
      <c r="H262" s="51" t="s">
        <v>69</v>
      </c>
      <c r="I262" s="52">
        <v>3</v>
      </c>
      <c r="J262" s="53" t="str">
        <f>IF(ISERROR(VLOOKUP(I262,[1]Eje_Pilar!$C$2:$E$47,2,FALSE))," ",VLOOKUP(I262,[1]Eje_Pilar!$C$2:$E$47,2,FALSE))</f>
        <v>Igualdad y autonomía para una Bogotá incluyente</v>
      </c>
      <c r="K262" s="53" t="str">
        <f>IF(ISERROR(VLOOKUP(I262,[1]Eje_Pilar!$C$2:$E$47,3,FALSE))," ",VLOOKUP(I262,[1]Eje_Pilar!$C$2:$E$47,3,FALSE))</f>
        <v>Pilar 1 Igualdad de Calidad de Vida</v>
      </c>
      <c r="L262" s="54">
        <v>1403</v>
      </c>
      <c r="M262" s="55">
        <v>1026269507</v>
      </c>
      <c r="N262" s="56" t="s">
        <v>737</v>
      </c>
      <c r="O262" s="57">
        <v>7288000</v>
      </c>
      <c r="P262" s="58"/>
      <c r="Q262" s="59"/>
      <c r="R262" s="60"/>
      <c r="S262" s="57"/>
      <c r="T262" s="61">
        <f t="shared" si="19"/>
        <v>7288000</v>
      </c>
      <c r="U262" s="62">
        <v>2733000</v>
      </c>
      <c r="V262" s="63">
        <v>43781</v>
      </c>
      <c r="W262" s="63">
        <v>43782</v>
      </c>
      <c r="X262" s="63">
        <v>43830</v>
      </c>
      <c r="Y262" s="47">
        <v>48</v>
      </c>
      <c r="Z262" s="47"/>
      <c r="AA262" s="65"/>
      <c r="AB262" s="55"/>
      <c r="AC262" s="55"/>
      <c r="AD262" s="55"/>
      <c r="AE262" s="55" t="s">
        <v>71</v>
      </c>
      <c r="AF262" s="66">
        <f t="shared" si="18"/>
        <v>0.375</v>
      </c>
      <c r="AG262" s="67">
        <f>IF(SUMPRODUCT((A$14:A262=A262)*(B$14:B262=B262)*(C$14:C262=C262))&gt;1,0,1)</f>
        <v>1</v>
      </c>
      <c r="AH262" s="68" t="str">
        <f t="shared" si="20"/>
        <v>Contratos de prestación de servicios profesionales y de apoyo a la gestión</v>
      </c>
      <c r="AI262" s="68" t="str">
        <f t="shared" si="21"/>
        <v>Contratación directa</v>
      </c>
      <c r="AJ262" s="69" t="str">
        <f>IFERROR(VLOOKUP(F262,[1]Tipo!$C$12:$C$27,1,FALSE),"NO")</f>
        <v>Prestación de servicios profesionales y de apoyo a la gestión, o para la ejecución de trabajos artísticos que sólo puedan encomendarse a determinadas personas naturales;</v>
      </c>
      <c r="AK262" s="68" t="str">
        <f t="shared" si="22"/>
        <v>Inversión</v>
      </c>
      <c r="AL262" s="68">
        <f t="shared" si="23"/>
        <v>3</v>
      </c>
      <c r="AM262" s="70"/>
      <c r="AN262" s="70"/>
      <c r="AO262" s="70"/>
      <c r="AP262"/>
      <c r="AQ262"/>
      <c r="AR262"/>
      <c r="AS262"/>
      <c r="AT262"/>
      <c r="AU262"/>
      <c r="AV262"/>
      <c r="AW262"/>
      <c r="AX262"/>
      <c r="AY262"/>
      <c r="AZ262"/>
      <c r="BA262"/>
      <c r="BB262"/>
      <c r="BC262"/>
      <c r="BD262"/>
      <c r="BE262"/>
      <c r="BF262"/>
      <c r="BG262"/>
      <c r="BH262"/>
      <c r="BI262"/>
      <c r="BJ262"/>
      <c r="BK262"/>
      <c r="BL262"/>
      <c r="BM262"/>
      <c r="BN262"/>
      <c r="BO262"/>
      <c r="BP262"/>
      <c r="BQ262"/>
    </row>
    <row r="263" spans="1:69" ht="27" customHeight="1" x14ac:dyDescent="0.25">
      <c r="A263" s="55">
        <v>270</v>
      </c>
      <c r="B263" s="47">
        <v>2019</v>
      </c>
      <c r="C263" s="48" t="s">
        <v>738</v>
      </c>
      <c r="D263" s="79" t="s">
        <v>65</v>
      </c>
      <c r="E263" s="48" t="s">
        <v>66</v>
      </c>
      <c r="F263" s="49" t="s">
        <v>67</v>
      </c>
      <c r="G263" s="50" t="s">
        <v>739</v>
      </c>
      <c r="H263" s="51" t="s">
        <v>69</v>
      </c>
      <c r="I263" s="52">
        <v>3</v>
      </c>
      <c r="J263" s="53" t="str">
        <f>IF(ISERROR(VLOOKUP(I263,[1]Eje_Pilar!$C$2:$E$47,2,FALSE))," ",VLOOKUP(I263,[1]Eje_Pilar!$C$2:$E$47,2,FALSE))</f>
        <v>Igualdad y autonomía para una Bogotá incluyente</v>
      </c>
      <c r="K263" s="53" t="str">
        <f>IF(ISERROR(VLOOKUP(I263,[1]Eje_Pilar!$C$2:$E$47,3,FALSE))," ",VLOOKUP(I263,[1]Eje_Pilar!$C$2:$E$47,3,FALSE))</f>
        <v>Pilar 1 Igualdad de Calidad de Vida</v>
      </c>
      <c r="L263" s="54">
        <v>1403</v>
      </c>
      <c r="M263" s="55">
        <v>425296</v>
      </c>
      <c r="N263" s="56" t="s">
        <v>740</v>
      </c>
      <c r="O263" s="57">
        <v>4503984</v>
      </c>
      <c r="P263" s="58"/>
      <c r="Q263" s="59"/>
      <c r="R263" s="60">
        <v>1</v>
      </c>
      <c r="S263" s="57">
        <v>1970500</v>
      </c>
      <c r="T263" s="61">
        <f t="shared" si="19"/>
        <v>6474484</v>
      </c>
      <c r="U263" s="62">
        <v>1688994</v>
      </c>
      <c r="V263" s="63">
        <v>43781</v>
      </c>
      <c r="W263" s="63">
        <v>43782</v>
      </c>
      <c r="X263" s="63">
        <v>43851</v>
      </c>
      <c r="Y263" s="47">
        <v>48</v>
      </c>
      <c r="Z263" s="47">
        <v>21</v>
      </c>
      <c r="AA263" s="65"/>
      <c r="AB263" s="55"/>
      <c r="AC263" s="55" t="s">
        <v>71</v>
      </c>
      <c r="AD263" s="55"/>
      <c r="AE263" s="55"/>
      <c r="AF263" s="66">
        <f t="shared" si="18"/>
        <v>0.26086928317376334</v>
      </c>
      <c r="AG263" s="67">
        <f>IF(SUMPRODUCT((A$14:A263=A263)*(B$14:B263=B263)*(C$14:C263=C263))&gt;1,0,1)</f>
        <v>1</v>
      </c>
      <c r="AH263" s="68" t="str">
        <f t="shared" si="20"/>
        <v>Contratos de prestación de servicios profesionales y de apoyo a la gestión</v>
      </c>
      <c r="AI263" s="68" t="str">
        <f t="shared" si="21"/>
        <v>Contratación directa</v>
      </c>
      <c r="AJ263" s="69" t="str">
        <f>IFERROR(VLOOKUP(F263,[1]Tipo!$C$12:$C$27,1,FALSE),"NO")</f>
        <v>Prestación de servicios profesionales y de apoyo a la gestión, o para la ejecución de trabajos artísticos que sólo puedan encomendarse a determinadas personas naturales;</v>
      </c>
      <c r="AK263" s="68" t="str">
        <f t="shared" si="22"/>
        <v>Inversión</v>
      </c>
      <c r="AL263" s="68">
        <f t="shared" si="23"/>
        <v>3</v>
      </c>
      <c r="AM263" s="70"/>
      <c r="AN263" s="70"/>
      <c r="AO263" s="70"/>
      <c r="AP263"/>
      <c r="AQ263"/>
      <c r="AR263"/>
      <c r="AS263"/>
      <c r="AT263"/>
      <c r="AU263"/>
      <c r="AV263"/>
      <c r="AW263"/>
      <c r="AX263"/>
      <c r="AY263"/>
      <c r="AZ263"/>
      <c r="BA263"/>
      <c r="BB263"/>
      <c r="BC263"/>
      <c r="BD263"/>
      <c r="BE263"/>
      <c r="BF263"/>
      <c r="BG263"/>
      <c r="BH263"/>
      <c r="BI263"/>
      <c r="BJ263"/>
      <c r="BK263"/>
      <c r="BL263"/>
      <c r="BM263"/>
      <c r="BN263"/>
      <c r="BO263"/>
      <c r="BP263"/>
      <c r="BQ263"/>
    </row>
    <row r="264" spans="1:69" ht="27" customHeight="1" x14ac:dyDescent="0.25">
      <c r="A264" s="55">
        <v>271</v>
      </c>
      <c r="B264" s="47">
        <v>2019</v>
      </c>
      <c r="C264" s="48" t="s">
        <v>741</v>
      </c>
      <c r="D264" s="79" t="s">
        <v>65</v>
      </c>
      <c r="E264" s="48" t="s">
        <v>66</v>
      </c>
      <c r="F264" s="49" t="s">
        <v>67</v>
      </c>
      <c r="G264" s="50" t="s">
        <v>353</v>
      </c>
      <c r="H264" s="51" t="s">
        <v>69</v>
      </c>
      <c r="I264" s="52">
        <v>3</v>
      </c>
      <c r="J264" s="53" t="str">
        <f>IF(ISERROR(VLOOKUP(I264,[1]Eje_Pilar!$C$2:$E$47,2,FALSE))," ",VLOOKUP(I264,[1]Eje_Pilar!$C$2:$E$47,2,FALSE))</f>
        <v>Igualdad y autonomía para una Bogotá incluyente</v>
      </c>
      <c r="K264" s="53" t="str">
        <f>IF(ISERROR(VLOOKUP(I264,[1]Eje_Pilar!$C$2:$E$47,3,FALSE))," ",VLOOKUP(I264,[1]Eje_Pilar!$C$2:$E$47,3,FALSE))</f>
        <v>Pilar 1 Igualdad de Calidad de Vida</v>
      </c>
      <c r="L264" s="54">
        <v>1403</v>
      </c>
      <c r="M264" s="55">
        <v>52362095</v>
      </c>
      <c r="N264" s="56" t="s">
        <v>373</v>
      </c>
      <c r="O264" s="57">
        <v>7288000</v>
      </c>
      <c r="P264" s="58"/>
      <c r="Q264" s="59"/>
      <c r="R264" s="60"/>
      <c r="S264" s="57"/>
      <c r="T264" s="61">
        <f t="shared" si="19"/>
        <v>7288000</v>
      </c>
      <c r="U264" s="62">
        <v>2733000</v>
      </c>
      <c r="V264" s="63">
        <v>43781</v>
      </c>
      <c r="W264" s="63">
        <v>43782</v>
      </c>
      <c r="X264" s="63">
        <v>43830</v>
      </c>
      <c r="Y264" s="47">
        <v>48</v>
      </c>
      <c r="Z264" s="47"/>
      <c r="AA264" s="65"/>
      <c r="AB264" s="55"/>
      <c r="AC264" s="55"/>
      <c r="AD264" s="55"/>
      <c r="AE264" s="55" t="s">
        <v>71</v>
      </c>
      <c r="AF264" s="66">
        <f t="shared" si="18"/>
        <v>0.375</v>
      </c>
      <c r="AG264" s="67">
        <f>IF(SUMPRODUCT((A$14:A264=A264)*(B$14:B264=B264)*(C$14:C264=C264))&gt;1,0,1)</f>
        <v>1</v>
      </c>
      <c r="AH264" s="68" t="str">
        <f t="shared" si="20"/>
        <v>Contratos de prestación de servicios profesionales y de apoyo a la gestión</v>
      </c>
      <c r="AI264" s="68" t="str">
        <f t="shared" si="21"/>
        <v>Contratación directa</v>
      </c>
      <c r="AJ264" s="69" t="str">
        <f>IFERROR(VLOOKUP(F264,[1]Tipo!$C$12:$C$27,1,FALSE),"NO")</f>
        <v>Prestación de servicios profesionales y de apoyo a la gestión, o para la ejecución de trabajos artísticos que sólo puedan encomendarse a determinadas personas naturales;</v>
      </c>
      <c r="AK264" s="68" t="str">
        <f t="shared" si="22"/>
        <v>Inversión</v>
      </c>
      <c r="AL264" s="68">
        <f t="shared" si="23"/>
        <v>3</v>
      </c>
      <c r="AM264" s="70"/>
      <c r="AN264" s="70"/>
      <c r="AO264" s="70"/>
      <c r="AP264"/>
      <c r="AQ264"/>
      <c r="AR264"/>
      <c r="AS264"/>
      <c r="AT264"/>
      <c r="AU264"/>
      <c r="AV264"/>
      <c r="AW264"/>
      <c r="AX264"/>
      <c r="AY264"/>
      <c r="AZ264"/>
      <c r="BA264"/>
      <c r="BB264"/>
      <c r="BC264"/>
      <c r="BD264"/>
      <c r="BE264"/>
      <c r="BF264"/>
      <c r="BG264"/>
      <c r="BH264"/>
      <c r="BI264"/>
      <c r="BJ264"/>
      <c r="BK264"/>
      <c r="BL264"/>
      <c r="BM264"/>
      <c r="BN264"/>
      <c r="BO264"/>
      <c r="BP264"/>
      <c r="BQ264"/>
    </row>
    <row r="265" spans="1:69" ht="27" customHeight="1" x14ac:dyDescent="0.25">
      <c r="A265" s="55">
        <v>272</v>
      </c>
      <c r="B265" s="47">
        <v>2019</v>
      </c>
      <c r="C265" s="48" t="s">
        <v>742</v>
      </c>
      <c r="D265" s="79" t="s">
        <v>65</v>
      </c>
      <c r="E265" s="48" t="s">
        <v>66</v>
      </c>
      <c r="F265" s="49" t="s">
        <v>67</v>
      </c>
      <c r="G265" s="50" t="s">
        <v>743</v>
      </c>
      <c r="H265" s="51" t="s">
        <v>69</v>
      </c>
      <c r="I265" s="52">
        <v>45</v>
      </c>
      <c r="J265" s="53" t="str">
        <f>IF(ISERROR(VLOOKUP(I265,[1]Eje_Pilar!$C$2:$E$47,2,FALSE))," ",VLOOKUP(I265,[1]Eje_Pilar!$C$2:$E$47,2,FALSE))</f>
        <v>Gobernanza e influencia local, regional e internacional</v>
      </c>
      <c r="K265" s="53" t="str">
        <f>IF(ISERROR(VLOOKUP(I265,[1]Eje_Pilar!$C$2:$E$47,3,FALSE))," ",VLOOKUP(I265,[1]Eje_Pilar!$C$2:$E$47,3,FALSE))</f>
        <v>Eje Transversal 4 Gobierno Legitimo, Fortalecimiento Local y Eficiencia</v>
      </c>
      <c r="L265" s="54">
        <v>1415</v>
      </c>
      <c r="M265" s="55">
        <v>79817555</v>
      </c>
      <c r="N265" s="56" t="s">
        <v>170</v>
      </c>
      <c r="O265" s="57">
        <v>2937600</v>
      </c>
      <c r="P265" s="58"/>
      <c r="Q265" s="59"/>
      <c r="R265" s="60"/>
      <c r="S265" s="57"/>
      <c r="T265" s="61">
        <f t="shared" si="19"/>
        <v>2937600</v>
      </c>
      <c r="U265" s="62">
        <v>1101600</v>
      </c>
      <c r="V265" s="63">
        <v>43781</v>
      </c>
      <c r="W265" s="63">
        <v>43782</v>
      </c>
      <c r="X265" s="63">
        <v>43830</v>
      </c>
      <c r="Y265" s="47">
        <v>48</v>
      </c>
      <c r="Z265" s="47"/>
      <c r="AA265" s="65"/>
      <c r="AB265" s="55"/>
      <c r="AC265" s="55"/>
      <c r="AD265" s="55"/>
      <c r="AE265" s="55" t="s">
        <v>71</v>
      </c>
      <c r="AF265" s="66">
        <f t="shared" si="18"/>
        <v>0.375</v>
      </c>
      <c r="AG265" s="67">
        <f>IF(SUMPRODUCT((A$14:A265=A265)*(B$14:B265=B265)*(C$14:C265=C265))&gt;1,0,1)</f>
        <v>1</v>
      </c>
      <c r="AH265" s="68" t="str">
        <f t="shared" si="20"/>
        <v>Contratos de prestación de servicios profesionales y de apoyo a la gestión</v>
      </c>
      <c r="AI265" s="68" t="str">
        <f t="shared" si="21"/>
        <v>Contratación directa</v>
      </c>
      <c r="AJ265" s="69" t="str">
        <f>IFERROR(VLOOKUP(F265,[1]Tipo!$C$12:$C$27,1,FALSE),"NO")</f>
        <v>Prestación de servicios profesionales y de apoyo a la gestión, o para la ejecución de trabajos artísticos que sólo puedan encomendarse a determinadas personas naturales;</v>
      </c>
      <c r="AK265" s="68" t="str">
        <f t="shared" si="22"/>
        <v>Inversión</v>
      </c>
      <c r="AL265" s="68">
        <f t="shared" si="23"/>
        <v>45</v>
      </c>
      <c r="AM265" s="70"/>
      <c r="AN265" s="70"/>
      <c r="AO265" s="70"/>
      <c r="AP265"/>
      <c r="AQ265"/>
      <c r="AR265"/>
      <c r="AS265"/>
      <c r="AT265"/>
      <c r="AU265"/>
      <c r="AV265"/>
      <c r="AW265"/>
      <c r="AX265"/>
      <c r="AY265"/>
      <c r="AZ265"/>
      <c r="BA265"/>
      <c r="BB265"/>
      <c r="BC265"/>
      <c r="BD265"/>
      <c r="BE265"/>
      <c r="BF265"/>
      <c r="BG265"/>
      <c r="BH265"/>
      <c r="BI265"/>
      <c r="BJ265"/>
      <c r="BK265"/>
      <c r="BL265"/>
      <c r="BM265"/>
      <c r="BN265"/>
      <c r="BO265"/>
      <c r="BP265"/>
      <c r="BQ265"/>
    </row>
    <row r="266" spans="1:69" ht="27" customHeight="1" x14ac:dyDescent="0.25">
      <c r="A266" s="55">
        <v>273</v>
      </c>
      <c r="B266" s="47">
        <v>2019</v>
      </c>
      <c r="C266" s="48" t="s">
        <v>744</v>
      </c>
      <c r="D266" s="79" t="s">
        <v>65</v>
      </c>
      <c r="E266" s="48" t="s">
        <v>66</v>
      </c>
      <c r="F266" s="49" t="s">
        <v>67</v>
      </c>
      <c r="G266" s="50" t="s">
        <v>745</v>
      </c>
      <c r="H266" s="51" t="s">
        <v>69</v>
      </c>
      <c r="I266" s="52">
        <v>45</v>
      </c>
      <c r="J266" s="53" t="str">
        <f>IF(ISERROR(VLOOKUP(I266,[1]Eje_Pilar!$C$2:$E$47,2,FALSE))," ",VLOOKUP(I266,[1]Eje_Pilar!$C$2:$E$47,2,FALSE))</f>
        <v>Gobernanza e influencia local, regional e internacional</v>
      </c>
      <c r="K266" s="53" t="str">
        <f>IF(ISERROR(VLOOKUP(I266,[1]Eje_Pilar!$C$2:$E$47,3,FALSE))," ",VLOOKUP(I266,[1]Eje_Pilar!$C$2:$E$47,3,FALSE))</f>
        <v>Eje Transversal 4 Gobierno Legitimo, Fortalecimiento Local y Eficiencia</v>
      </c>
      <c r="L266" s="54">
        <v>1415</v>
      </c>
      <c r="M266" s="55">
        <v>1014230448</v>
      </c>
      <c r="N266" s="56" t="s">
        <v>746</v>
      </c>
      <c r="O266" s="57">
        <v>7288000</v>
      </c>
      <c r="P266" s="58"/>
      <c r="Q266" s="59"/>
      <c r="R266" s="60"/>
      <c r="S266" s="57"/>
      <c r="T266" s="61">
        <f t="shared" si="19"/>
        <v>7288000</v>
      </c>
      <c r="U266" s="62">
        <v>2581167</v>
      </c>
      <c r="V266" s="63">
        <v>43781</v>
      </c>
      <c r="W266" s="63">
        <v>43783</v>
      </c>
      <c r="X266" s="63">
        <v>43830</v>
      </c>
      <c r="Y266" s="47">
        <v>47</v>
      </c>
      <c r="Z266" s="47"/>
      <c r="AA266" s="65"/>
      <c r="AB266" s="55"/>
      <c r="AC266" s="55"/>
      <c r="AD266" s="55"/>
      <c r="AE266" s="55" t="s">
        <v>71</v>
      </c>
      <c r="AF266" s="66">
        <f t="shared" si="18"/>
        <v>0.3541667124039517</v>
      </c>
      <c r="AG266" s="67">
        <f>IF(SUMPRODUCT((A$14:A266=A266)*(B$14:B266=B266)*(C$14:C266=C266))&gt;1,0,1)</f>
        <v>1</v>
      </c>
      <c r="AH266" s="68" t="str">
        <f t="shared" si="20"/>
        <v>Contratos de prestación de servicios profesionales y de apoyo a la gestión</v>
      </c>
      <c r="AI266" s="68" t="str">
        <f t="shared" si="21"/>
        <v>Contratación directa</v>
      </c>
      <c r="AJ266" s="69" t="str">
        <f>IFERROR(VLOOKUP(F266,[1]Tipo!$C$12:$C$27,1,FALSE),"NO")</f>
        <v>Prestación de servicios profesionales y de apoyo a la gestión, o para la ejecución de trabajos artísticos que sólo puedan encomendarse a determinadas personas naturales;</v>
      </c>
      <c r="AK266" s="68" t="str">
        <f t="shared" si="22"/>
        <v>Inversión</v>
      </c>
      <c r="AL266" s="68">
        <f t="shared" si="23"/>
        <v>45</v>
      </c>
      <c r="AM266" s="70"/>
      <c r="AN266" s="70"/>
      <c r="AO266" s="70"/>
      <c r="AP266"/>
      <c r="AQ266"/>
      <c r="AR266"/>
      <c r="AS266"/>
      <c r="AT266"/>
      <c r="AU266"/>
      <c r="AV266"/>
      <c r="AW266"/>
      <c r="AX266"/>
      <c r="AY266"/>
      <c r="AZ266"/>
      <c r="BA266"/>
      <c r="BB266"/>
      <c r="BC266"/>
      <c r="BD266"/>
      <c r="BE266"/>
      <c r="BF266"/>
      <c r="BG266"/>
      <c r="BH266"/>
      <c r="BI266"/>
      <c r="BJ266"/>
      <c r="BK266"/>
      <c r="BL266"/>
      <c r="BM266"/>
      <c r="BN266"/>
      <c r="BO266"/>
      <c r="BP266"/>
      <c r="BQ266"/>
    </row>
    <row r="267" spans="1:69" ht="27" customHeight="1" x14ac:dyDescent="0.25">
      <c r="A267" s="55">
        <v>274</v>
      </c>
      <c r="B267" s="47">
        <v>2019</v>
      </c>
      <c r="C267" s="48" t="s">
        <v>747</v>
      </c>
      <c r="D267" s="79" t="s">
        <v>65</v>
      </c>
      <c r="E267" s="48" t="s">
        <v>66</v>
      </c>
      <c r="F267" s="49" t="s">
        <v>67</v>
      </c>
      <c r="G267" s="50" t="s">
        <v>748</v>
      </c>
      <c r="H267" s="51" t="s">
        <v>69</v>
      </c>
      <c r="I267" s="52">
        <v>45</v>
      </c>
      <c r="J267" s="53" t="str">
        <f>IF(ISERROR(VLOOKUP(I267,[1]Eje_Pilar!$C$2:$E$47,2,FALSE))," ",VLOOKUP(I267,[1]Eje_Pilar!$C$2:$E$47,2,FALSE))</f>
        <v>Gobernanza e influencia local, regional e internacional</v>
      </c>
      <c r="K267" s="53" t="str">
        <f>IF(ISERROR(VLOOKUP(I267,[1]Eje_Pilar!$C$2:$E$47,3,FALSE))," ",VLOOKUP(I267,[1]Eje_Pilar!$C$2:$E$47,3,FALSE))</f>
        <v>Eje Transversal 4 Gobierno Legitimo, Fortalecimiento Local y Eficiencia</v>
      </c>
      <c r="L267" s="54">
        <v>1415</v>
      </c>
      <c r="M267" s="55">
        <v>11795680</v>
      </c>
      <c r="N267" s="56" t="s">
        <v>749</v>
      </c>
      <c r="O267" s="57">
        <v>3382633</v>
      </c>
      <c r="P267" s="58"/>
      <c r="Q267" s="59"/>
      <c r="R267" s="60">
        <v>1</v>
      </c>
      <c r="S267" s="57">
        <v>1449700</v>
      </c>
      <c r="T267" s="61">
        <f t="shared" si="19"/>
        <v>4832333</v>
      </c>
      <c r="U267" s="62">
        <v>1242600</v>
      </c>
      <c r="V267" s="63">
        <v>43781</v>
      </c>
      <c r="W267" s="63">
        <v>43782</v>
      </c>
      <c r="X267" s="63">
        <v>43851</v>
      </c>
      <c r="Y267" s="47">
        <v>48</v>
      </c>
      <c r="Z267" s="47">
        <v>21</v>
      </c>
      <c r="AA267" s="65"/>
      <c r="AB267" s="55"/>
      <c r="AC267" s="55" t="s">
        <v>71</v>
      </c>
      <c r="AD267" s="55"/>
      <c r="AE267" s="55"/>
      <c r="AF267" s="66">
        <f t="shared" si="18"/>
        <v>0.2571428748805184</v>
      </c>
      <c r="AG267" s="67">
        <f>IF(SUMPRODUCT((A$14:A267=A267)*(B$14:B267=B267)*(C$14:C267=C267))&gt;1,0,1)</f>
        <v>1</v>
      </c>
      <c r="AH267" s="68" t="str">
        <f t="shared" si="20"/>
        <v>Contratos de prestación de servicios profesionales y de apoyo a la gestión</v>
      </c>
      <c r="AI267" s="68" t="str">
        <f t="shared" si="21"/>
        <v>Contratación directa</v>
      </c>
      <c r="AJ267" s="69" t="str">
        <f>IFERROR(VLOOKUP(F267,[1]Tipo!$C$12:$C$27,1,FALSE),"NO")</f>
        <v>Prestación de servicios profesionales y de apoyo a la gestión, o para la ejecución de trabajos artísticos que sólo puedan encomendarse a determinadas personas naturales;</v>
      </c>
      <c r="AK267" s="68" t="str">
        <f t="shared" si="22"/>
        <v>Inversión</v>
      </c>
      <c r="AL267" s="68">
        <f t="shared" si="23"/>
        <v>45</v>
      </c>
      <c r="AM267" s="70"/>
      <c r="AN267" s="70"/>
      <c r="AO267" s="70"/>
      <c r="AP267"/>
      <c r="AQ267"/>
      <c r="AR267"/>
      <c r="AS267"/>
      <c r="AT267"/>
      <c r="AU267"/>
      <c r="AV267"/>
      <c r="AW267"/>
      <c r="AX267"/>
      <c r="AY267"/>
      <c r="AZ267"/>
      <c r="BA267"/>
      <c r="BB267"/>
      <c r="BC267"/>
      <c r="BD267"/>
      <c r="BE267"/>
      <c r="BF267"/>
      <c r="BG267"/>
      <c r="BH267"/>
      <c r="BI267"/>
      <c r="BJ267"/>
      <c r="BK267"/>
      <c r="BL267"/>
      <c r="BM267"/>
      <c r="BN267"/>
      <c r="BO267"/>
      <c r="BP267"/>
      <c r="BQ267"/>
    </row>
    <row r="268" spans="1:69" ht="27" customHeight="1" x14ac:dyDescent="0.25">
      <c r="A268" s="55">
        <v>275</v>
      </c>
      <c r="B268" s="47">
        <v>2019</v>
      </c>
      <c r="C268" s="48" t="s">
        <v>750</v>
      </c>
      <c r="D268" s="79" t="s">
        <v>65</v>
      </c>
      <c r="E268" s="48" t="s">
        <v>66</v>
      </c>
      <c r="F268" s="49" t="s">
        <v>67</v>
      </c>
      <c r="G268" s="50" t="s">
        <v>751</v>
      </c>
      <c r="H268" s="51" t="s">
        <v>69</v>
      </c>
      <c r="I268" s="52">
        <v>45</v>
      </c>
      <c r="J268" s="53" t="str">
        <f>IF(ISERROR(VLOOKUP(I268,[1]Eje_Pilar!$C$2:$E$47,2,FALSE))," ",VLOOKUP(I268,[1]Eje_Pilar!$C$2:$E$47,2,FALSE))</f>
        <v>Gobernanza e influencia local, regional e internacional</v>
      </c>
      <c r="K268" s="53" t="str">
        <f>IF(ISERROR(VLOOKUP(I268,[1]Eje_Pilar!$C$2:$E$47,3,FALSE))," ",VLOOKUP(I268,[1]Eje_Pilar!$C$2:$E$47,3,FALSE))</f>
        <v>Eje Transversal 4 Gobierno Legitimo, Fortalecimiento Local y Eficiencia</v>
      </c>
      <c r="L268" s="54">
        <v>1415</v>
      </c>
      <c r="M268" s="55">
        <v>93123546</v>
      </c>
      <c r="N268" s="56" t="s">
        <v>294</v>
      </c>
      <c r="O268" s="57">
        <v>6625594</v>
      </c>
      <c r="P268" s="58"/>
      <c r="Q268" s="59"/>
      <c r="R268" s="60"/>
      <c r="S268" s="57"/>
      <c r="T268" s="61">
        <f t="shared" si="19"/>
        <v>6625594</v>
      </c>
      <c r="U268" s="62">
        <v>2484600</v>
      </c>
      <c r="V268" s="63">
        <v>43781</v>
      </c>
      <c r="W268" s="63">
        <v>43782</v>
      </c>
      <c r="X268" s="63">
        <v>43830</v>
      </c>
      <c r="Y268" s="47">
        <v>48</v>
      </c>
      <c r="Z268" s="47"/>
      <c r="AA268" s="65"/>
      <c r="AB268" s="55"/>
      <c r="AC268" s="55"/>
      <c r="AD268" s="55"/>
      <c r="AE268" s="55" t="s">
        <v>71</v>
      </c>
      <c r="AF268" s="66">
        <f t="shared" si="18"/>
        <v>0.37500033959219353</v>
      </c>
      <c r="AG268" s="67">
        <f>IF(SUMPRODUCT((A$14:A268=A268)*(B$14:B268=B268)*(C$14:C268=C268))&gt;1,0,1)</f>
        <v>1</v>
      </c>
      <c r="AH268" s="68" t="str">
        <f t="shared" si="20"/>
        <v>Contratos de prestación de servicios profesionales y de apoyo a la gestión</v>
      </c>
      <c r="AI268" s="68" t="str">
        <f t="shared" si="21"/>
        <v>Contratación directa</v>
      </c>
      <c r="AJ268" s="69" t="str">
        <f>IFERROR(VLOOKUP(F268,[1]Tipo!$C$12:$C$27,1,FALSE),"NO")</f>
        <v>Prestación de servicios profesionales y de apoyo a la gestión, o para la ejecución de trabajos artísticos que sólo puedan encomendarse a determinadas personas naturales;</v>
      </c>
      <c r="AK268" s="68" t="str">
        <f t="shared" si="22"/>
        <v>Inversión</v>
      </c>
      <c r="AL268" s="68">
        <f t="shared" si="23"/>
        <v>45</v>
      </c>
      <c r="AM268" s="70"/>
      <c r="AN268" s="70"/>
      <c r="AO268" s="70"/>
      <c r="AP268"/>
      <c r="AQ268"/>
      <c r="AR268"/>
      <c r="AS268"/>
      <c r="AT268"/>
      <c r="AU268"/>
      <c r="AV268"/>
      <c r="AW268"/>
      <c r="AX268"/>
      <c r="AY268"/>
      <c r="AZ268"/>
      <c r="BA268"/>
      <c r="BB268"/>
      <c r="BC268"/>
      <c r="BD268"/>
      <c r="BE268"/>
      <c r="BF268"/>
      <c r="BG268"/>
      <c r="BH268"/>
      <c r="BI268"/>
      <c r="BJ268"/>
      <c r="BK268"/>
      <c r="BL268"/>
      <c r="BM268"/>
      <c r="BN268"/>
      <c r="BO268"/>
      <c r="BP268"/>
      <c r="BQ268"/>
    </row>
    <row r="269" spans="1:69" ht="27" customHeight="1" x14ac:dyDescent="0.25">
      <c r="A269" s="55">
        <v>276</v>
      </c>
      <c r="B269" s="47">
        <v>2019</v>
      </c>
      <c r="C269" s="48" t="s">
        <v>752</v>
      </c>
      <c r="D269" s="79" t="s">
        <v>65</v>
      </c>
      <c r="E269" s="48" t="s">
        <v>66</v>
      </c>
      <c r="F269" s="49" t="s">
        <v>67</v>
      </c>
      <c r="G269" s="50" t="s">
        <v>753</v>
      </c>
      <c r="H269" s="51" t="s">
        <v>69</v>
      </c>
      <c r="I269" s="52">
        <v>45</v>
      </c>
      <c r="J269" s="53" t="str">
        <f>IF(ISERROR(VLOOKUP(I269,[1]Eje_Pilar!$C$2:$E$47,2,FALSE))," ",VLOOKUP(I269,[1]Eje_Pilar!$C$2:$E$47,2,FALSE))</f>
        <v>Gobernanza e influencia local, regional e internacional</v>
      </c>
      <c r="K269" s="53" t="str">
        <f>IF(ISERROR(VLOOKUP(I269,[1]Eje_Pilar!$C$2:$E$47,3,FALSE))," ",VLOOKUP(I269,[1]Eje_Pilar!$C$2:$E$47,3,FALSE))</f>
        <v>Eje Transversal 4 Gobierno Legitimo, Fortalecimiento Local y Eficiencia</v>
      </c>
      <c r="L269" s="54">
        <v>1415</v>
      </c>
      <c r="M269" s="55">
        <v>10389296</v>
      </c>
      <c r="N269" s="56" t="s">
        <v>754</v>
      </c>
      <c r="O269" s="57">
        <v>7287994</v>
      </c>
      <c r="P269" s="58"/>
      <c r="Q269" s="59"/>
      <c r="R269" s="60"/>
      <c r="S269" s="57"/>
      <c r="T269" s="61">
        <f t="shared" si="19"/>
        <v>7287994</v>
      </c>
      <c r="U269" s="62">
        <v>2732998</v>
      </c>
      <c r="V269" s="63">
        <v>43782</v>
      </c>
      <c r="W269" s="63">
        <v>43782</v>
      </c>
      <c r="X269" s="63">
        <v>43830</v>
      </c>
      <c r="Y269" s="47">
        <v>48</v>
      </c>
      <c r="Z269" s="47"/>
      <c r="AA269" s="65"/>
      <c r="AB269" s="55"/>
      <c r="AC269" s="55"/>
      <c r="AD269" s="55"/>
      <c r="AE269" s="55" t="s">
        <v>71</v>
      </c>
      <c r="AF269" s="66">
        <f t="shared" si="18"/>
        <v>0.375000034302992</v>
      </c>
      <c r="AG269" s="67">
        <f>IF(SUMPRODUCT((A$14:A269=A269)*(B$14:B269=B269)*(C$14:C269=C269))&gt;1,0,1)</f>
        <v>1</v>
      </c>
      <c r="AH269" s="68" t="str">
        <f t="shared" si="20"/>
        <v>Contratos de prestación de servicios profesionales y de apoyo a la gestión</v>
      </c>
      <c r="AI269" s="68" t="str">
        <f t="shared" si="21"/>
        <v>Contratación directa</v>
      </c>
      <c r="AJ269" s="69" t="str">
        <f>IFERROR(VLOOKUP(F269,[1]Tipo!$C$12:$C$27,1,FALSE),"NO")</f>
        <v>Prestación de servicios profesionales y de apoyo a la gestión, o para la ejecución de trabajos artísticos que sólo puedan encomendarse a determinadas personas naturales;</v>
      </c>
      <c r="AK269" s="68" t="str">
        <f t="shared" si="22"/>
        <v>Inversión</v>
      </c>
      <c r="AL269" s="68">
        <f t="shared" si="23"/>
        <v>45</v>
      </c>
      <c r="AM269" s="70"/>
      <c r="AN269" s="70"/>
      <c r="AO269" s="70"/>
      <c r="AP269"/>
      <c r="AQ269"/>
      <c r="AR269"/>
      <c r="AS269"/>
      <c r="AT269"/>
      <c r="AU269"/>
      <c r="AV269"/>
      <c r="AW269"/>
      <c r="AX269"/>
      <c r="AY269"/>
      <c r="AZ269"/>
      <c r="BA269"/>
      <c r="BB269"/>
      <c r="BC269"/>
      <c r="BD269"/>
      <c r="BE269"/>
      <c r="BF269"/>
      <c r="BG269"/>
      <c r="BH269"/>
      <c r="BI269"/>
      <c r="BJ269"/>
      <c r="BK269"/>
      <c r="BL269"/>
      <c r="BM269"/>
      <c r="BN269"/>
      <c r="BO269"/>
      <c r="BP269"/>
      <c r="BQ269"/>
    </row>
    <row r="270" spans="1:69" ht="27" hidden="1" customHeight="1" x14ac:dyDescent="0.25">
      <c r="A270" s="55">
        <v>277</v>
      </c>
      <c r="B270" s="47">
        <v>2019</v>
      </c>
      <c r="C270" s="48" t="s">
        <v>755</v>
      </c>
      <c r="D270" s="79" t="s">
        <v>756</v>
      </c>
      <c r="E270" s="48" t="s">
        <v>549</v>
      </c>
      <c r="F270" s="49" t="s">
        <v>429</v>
      </c>
      <c r="G270" s="50" t="s">
        <v>757</v>
      </c>
      <c r="H270" s="51" t="s">
        <v>69</v>
      </c>
      <c r="I270" s="52">
        <v>18</v>
      </c>
      <c r="J270" s="53" t="str">
        <f>IF(ISERROR(VLOOKUP(I270,[1]Eje_Pilar!$C$2:$E$47,2,FALSE))," ",VLOOKUP(I270,[1]Eje_Pilar!$C$2:$E$47,2,FALSE))</f>
        <v>Mejor movilidad para todos</v>
      </c>
      <c r="K270" s="53" t="str">
        <f>IF(ISERROR(VLOOKUP(I270,[1]Eje_Pilar!$C$2:$E$47,3,FALSE))," ",VLOOKUP(I270,[1]Eje_Pilar!$C$2:$E$47,3,FALSE))</f>
        <v>Pilar 2 Democracía Urbana</v>
      </c>
      <c r="L270" s="54">
        <v>1410</v>
      </c>
      <c r="M270" s="55">
        <v>901338462</v>
      </c>
      <c r="N270" s="56" t="s">
        <v>758</v>
      </c>
      <c r="O270" s="57">
        <v>281383000</v>
      </c>
      <c r="P270" s="58"/>
      <c r="Q270" s="59"/>
      <c r="R270" s="60"/>
      <c r="S270" s="57"/>
      <c r="T270" s="61">
        <f>+O270+Q270+S270</f>
        <v>281383000</v>
      </c>
      <c r="U270" s="62">
        <v>56276560</v>
      </c>
      <c r="V270" s="63">
        <v>43782</v>
      </c>
      <c r="W270" s="63">
        <v>43815</v>
      </c>
      <c r="X270" s="63">
        <v>43997</v>
      </c>
      <c r="Y270" s="47">
        <v>180</v>
      </c>
      <c r="Z270" s="47"/>
      <c r="AA270" s="65"/>
      <c r="AB270" s="55"/>
      <c r="AC270" s="55" t="s">
        <v>71</v>
      </c>
      <c r="AD270" s="55"/>
      <c r="AE270" s="55"/>
      <c r="AF270" s="66">
        <f t="shared" si="18"/>
        <v>0.19999985784500129</v>
      </c>
      <c r="AG270" s="67">
        <f>IF(SUMPRODUCT((A$14:A270=A270)*(B$14:B270=B270)*(C$14:C270=C270))&gt;1,0,1)</f>
        <v>1</v>
      </c>
      <c r="AH270" s="68" t="str">
        <f t="shared" si="20"/>
        <v>Consultoría</v>
      </c>
      <c r="AI270" s="68" t="str">
        <f t="shared" si="21"/>
        <v>Concurso de méritos</v>
      </c>
      <c r="AJ270" s="69" t="str">
        <f>IFERROR(VLOOKUP(F270,[1]Tipo!$C$12:$C$27,1,FALSE),"NO")</f>
        <v>NO</v>
      </c>
      <c r="AK270" s="68" t="str">
        <f t="shared" si="22"/>
        <v>Inversión</v>
      </c>
      <c r="AL270" s="68">
        <f t="shared" si="23"/>
        <v>18</v>
      </c>
      <c r="AM270" s="70"/>
      <c r="AN270" s="70"/>
      <c r="AO270" s="70"/>
      <c r="AP270"/>
      <c r="AQ270"/>
      <c r="AR270"/>
      <c r="AS270"/>
      <c r="AT270"/>
      <c r="AU270"/>
      <c r="AV270"/>
      <c r="AW270"/>
      <c r="AX270"/>
      <c r="AY270"/>
      <c r="AZ270"/>
      <c r="BA270"/>
      <c r="BB270"/>
      <c r="BC270"/>
      <c r="BD270"/>
      <c r="BE270"/>
      <c r="BF270"/>
      <c r="BG270"/>
      <c r="BH270"/>
      <c r="BI270"/>
      <c r="BJ270"/>
      <c r="BK270"/>
      <c r="BL270"/>
      <c r="BM270"/>
      <c r="BN270"/>
      <c r="BO270"/>
      <c r="BP270"/>
      <c r="BQ270"/>
    </row>
    <row r="271" spans="1:69" ht="27" customHeight="1" x14ac:dyDescent="0.25">
      <c r="A271" s="55">
        <v>278</v>
      </c>
      <c r="B271" s="47">
        <v>2019</v>
      </c>
      <c r="C271" s="48" t="s">
        <v>759</v>
      </c>
      <c r="D271" s="79" t="s">
        <v>65</v>
      </c>
      <c r="E271" s="48" t="s">
        <v>66</v>
      </c>
      <c r="F271" s="49" t="s">
        <v>67</v>
      </c>
      <c r="G271" s="50" t="s">
        <v>719</v>
      </c>
      <c r="H271" s="51" t="s">
        <v>69</v>
      </c>
      <c r="I271" s="52">
        <v>3</v>
      </c>
      <c r="J271" s="53" t="str">
        <f>IF(ISERROR(VLOOKUP(I271,[1]Eje_Pilar!$C$2:$E$47,2,FALSE))," ",VLOOKUP(I271,[1]Eje_Pilar!$C$2:$E$47,2,FALSE))</f>
        <v>Igualdad y autonomía para una Bogotá incluyente</v>
      </c>
      <c r="K271" s="53" t="str">
        <f>IF(ISERROR(VLOOKUP(I271,[1]Eje_Pilar!$C$2:$E$47,3,FALSE))," ",VLOOKUP(I271,[1]Eje_Pilar!$C$2:$E$47,3,FALSE))</f>
        <v>Pilar 1 Igualdad de Calidad de Vida</v>
      </c>
      <c r="L271" s="54">
        <v>1403</v>
      </c>
      <c r="M271" s="55">
        <v>1022960845</v>
      </c>
      <c r="N271" s="56" t="s">
        <v>760</v>
      </c>
      <c r="O271" s="57">
        <v>7136166</v>
      </c>
      <c r="P271" s="58"/>
      <c r="Q271" s="59"/>
      <c r="R271" s="60"/>
      <c r="S271" s="57"/>
      <c r="T271" s="61">
        <f t="shared" si="19"/>
        <v>7136166</v>
      </c>
      <c r="U271" s="62">
        <v>2581167</v>
      </c>
      <c r="V271" s="63">
        <v>43782</v>
      </c>
      <c r="W271" s="63">
        <v>43783</v>
      </c>
      <c r="X271" s="63">
        <v>43851</v>
      </c>
      <c r="Y271" s="47">
        <v>47</v>
      </c>
      <c r="Z271" s="47"/>
      <c r="AA271" s="65"/>
      <c r="AB271" s="55"/>
      <c r="AC271" s="55" t="s">
        <v>71</v>
      </c>
      <c r="AD271" s="55"/>
      <c r="AE271" s="55"/>
      <c r="AF271" s="66">
        <f t="shared" si="18"/>
        <v>0.36170220816051646</v>
      </c>
      <c r="AG271" s="67">
        <f>IF(SUMPRODUCT((A$14:A271=A271)*(B$14:B271=B271)*(C$14:C271=C271))&gt;1,0,1)</f>
        <v>1</v>
      </c>
      <c r="AH271" s="68" t="str">
        <f t="shared" si="20"/>
        <v>Contratos de prestación de servicios profesionales y de apoyo a la gestión</v>
      </c>
      <c r="AI271" s="68" t="str">
        <f t="shared" si="21"/>
        <v>Contratación directa</v>
      </c>
      <c r="AJ271" s="69" t="str">
        <f>IFERROR(VLOOKUP(F271,[1]Tipo!$C$12:$C$27,1,FALSE),"NO")</f>
        <v>Prestación de servicios profesionales y de apoyo a la gestión, o para la ejecución de trabajos artísticos que sólo puedan encomendarse a determinadas personas naturales;</v>
      </c>
      <c r="AK271" s="68" t="str">
        <f t="shared" si="22"/>
        <v>Inversión</v>
      </c>
      <c r="AL271" s="68">
        <f t="shared" si="23"/>
        <v>3</v>
      </c>
      <c r="AM271" s="70"/>
      <c r="AN271" s="70"/>
      <c r="AO271" s="70"/>
      <c r="AP271"/>
      <c r="AQ271"/>
      <c r="AR271"/>
      <c r="AS271"/>
      <c r="AT271"/>
      <c r="AU271"/>
      <c r="AV271"/>
      <c r="AW271"/>
      <c r="AX271"/>
      <c r="AY271"/>
      <c r="AZ271"/>
      <c r="BA271"/>
      <c r="BB271"/>
      <c r="BC271"/>
      <c r="BD271"/>
      <c r="BE271"/>
      <c r="BF271"/>
      <c r="BG271"/>
      <c r="BH271"/>
      <c r="BI271"/>
      <c r="BJ271"/>
      <c r="BK271"/>
      <c r="BL271"/>
      <c r="BM271"/>
      <c r="BN271"/>
      <c r="BO271"/>
      <c r="BP271"/>
      <c r="BQ271"/>
    </row>
    <row r="272" spans="1:69" ht="27" customHeight="1" x14ac:dyDescent="0.25">
      <c r="A272" s="55">
        <v>279</v>
      </c>
      <c r="B272" s="47">
        <v>2019</v>
      </c>
      <c r="C272" s="48" t="s">
        <v>761</v>
      </c>
      <c r="D272" s="79" t="s">
        <v>65</v>
      </c>
      <c r="E272" s="48" t="s">
        <v>66</v>
      </c>
      <c r="F272" s="49" t="s">
        <v>67</v>
      </c>
      <c r="G272" s="50" t="s">
        <v>719</v>
      </c>
      <c r="H272" s="51" t="s">
        <v>69</v>
      </c>
      <c r="I272" s="52">
        <v>3</v>
      </c>
      <c r="J272" s="53" t="str">
        <f>IF(ISERROR(VLOOKUP(I272,[1]Eje_Pilar!$C$2:$E$47,2,FALSE))," ",VLOOKUP(I272,[1]Eje_Pilar!$C$2:$E$47,2,FALSE))</f>
        <v>Igualdad y autonomía para una Bogotá incluyente</v>
      </c>
      <c r="K272" s="53" t="str">
        <f>IF(ISERROR(VLOOKUP(I272,[1]Eje_Pilar!$C$2:$E$47,3,FALSE))," ",VLOOKUP(I272,[1]Eje_Pilar!$C$2:$E$47,3,FALSE))</f>
        <v>Pilar 1 Igualdad de Calidad de Vida</v>
      </c>
      <c r="L272" s="54">
        <v>1403</v>
      </c>
      <c r="M272" s="55">
        <v>1022976865</v>
      </c>
      <c r="N272" s="56" t="s">
        <v>762</v>
      </c>
      <c r="O272" s="57">
        <v>7136166</v>
      </c>
      <c r="P272" s="58"/>
      <c r="Q272" s="59"/>
      <c r="R272" s="60"/>
      <c r="S272" s="57"/>
      <c r="T272" s="61">
        <f t="shared" si="19"/>
        <v>7136166</v>
      </c>
      <c r="U272" s="62">
        <v>2581167</v>
      </c>
      <c r="V272" s="63">
        <v>43782</v>
      </c>
      <c r="W272" s="63">
        <v>43783</v>
      </c>
      <c r="X272" s="63">
        <v>43830</v>
      </c>
      <c r="Y272" s="47">
        <v>47</v>
      </c>
      <c r="Z272" s="47"/>
      <c r="AA272" s="65"/>
      <c r="AB272" s="55"/>
      <c r="AC272" s="55"/>
      <c r="AD272" s="55"/>
      <c r="AE272" s="55" t="s">
        <v>71</v>
      </c>
      <c r="AF272" s="66">
        <f t="shared" ref="AF272:AF335" si="24">IF(ISERROR(U272/T272),"-",(U272/T272))</f>
        <v>0.36170220816051646</v>
      </c>
      <c r="AG272" s="67">
        <f>IF(SUMPRODUCT((A$14:A272=A272)*(B$14:B272=B272)*(C$14:C272=C272))&gt;1,0,1)</f>
        <v>1</v>
      </c>
      <c r="AH272" s="68" t="str">
        <f t="shared" si="20"/>
        <v>Contratos de prestación de servicios profesionales y de apoyo a la gestión</v>
      </c>
      <c r="AI272" s="68" t="str">
        <f t="shared" si="21"/>
        <v>Contratación directa</v>
      </c>
      <c r="AJ272" s="69" t="str">
        <f>IFERROR(VLOOKUP(F272,[1]Tipo!$C$12:$C$27,1,FALSE),"NO")</f>
        <v>Prestación de servicios profesionales y de apoyo a la gestión, o para la ejecución de trabajos artísticos que sólo puedan encomendarse a determinadas personas naturales;</v>
      </c>
      <c r="AK272" s="68" t="str">
        <f t="shared" si="22"/>
        <v>Inversión</v>
      </c>
      <c r="AL272" s="68">
        <f t="shared" si="23"/>
        <v>3</v>
      </c>
      <c r="AM272" s="70"/>
      <c r="AN272" s="70"/>
      <c r="AO272" s="70"/>
      <c r="AP272"/>
      <c r="AQ272"/>
      <c r="AR272"/>
      <c r="AS272"/>
      <c r="AT272"/>
      <c r="AU272"/>
      <c r="AV272"/>
      <c r="AW272"/>
      <c r="AX272"/>
      <c r="AY272"/>
      <c r="AZ272"/>
      <c r="BA272"/>
      <c r="BB272"/>
      <c r="BC272"/>
      <c r="BD272"/>
      <c r="BE272"/>
      <c r="BF272"/>
      <c r="BG272"/>
      <c r="BH272"/>
      <c r="BI272"/>
      <c r="BJ272"/>
      <c r="BK272"/>
      <c r="BL272"/>
      <c r="BM272"/>
      <c r="BN272"/>
      <c r="BO272"/>
      <c r="BP272"/>
      <c r="BQ272"/>
    </row>
    <row r="273" spans="1:69" ht="27" customHeight="1" x14ac:dyDescent="0.25">
      <c r="A273" s="55">
        <v>280</v>
      </c>
      <c r="B273" s="47">
        <v>2019</v>
      </c>
      <c r="C273" s="48" t="s">
        <v>763</v>
      </c>
      <c r="D273" s="79" t="s">
        <v>65</v>
      </c>
      <c r="E273" s="48" t="s">
        <v>66</v>
      </c>
      <c r="F273" s="49" t="s">
        <v>67</v>
      </c>
      <c r="G273" s="50" t="s">
        <v>350</v>
      </c>
      <c r="H273" s="51" t="s">
        <v>69</v>
      </c>
      <c r="I273" s="52">
        <v>45</v>
      </c>
      <c r="J273" s="53" t="str">
        <f>IF(ISERROR(VLOOKUP(I273,[1]Eje_Pilar!$C$2:$E$47,2,FALSE))," ",VLOOKUP(I273,[1]Eje_Pilar!$C$2:$E$47,2,FALSE))</f>
        <v>Gobernanza e influencia local, regional e internacional</v>
      </c>
      <c r="K273" s="53" t="str">
        <f>IF(ISERROR(VLOOKUP(I273,[1]Eje_Pilar!$C$2:$E$47,3,FALSE))," ",VLOOKUP(I273,[1]Eje_Pilar!$C$2:$E$47,3,FALSE))</f>
        <v>Eje Transversal 4 Gobierno Legitimo, Fortalecimiento Local y Eficiencia</v>
      </c>
      <c r="L273" s="54">
        <v>1415</v>
      </c>
      <c r="M273" s="55">
        <v>80879982</v>
      </c>
      <c r="N273" s="56" t="s">
        <v>764</v>
      </c>
      <c r="O273" s="57">
        <v>5013333</v>
      </c>
      <c r="P273" s="58"/>
      <c r="Q273" s="59"/>
      <c r="R273" s="60"/>
      <c r="S273" s="57"/>
      <c r="T273" s="61">
        <f t="shared" ref="T273:T336" si="25">+O273+Q273+S273</f>
        <v>5013333</v>
      </c>
      <c r="U273" s="62">
        <v>1706667</v>
      </c>
      <c r="V273" s="63">
        <v>43782</v>
      </c>
      <c r="W273" s="63">
        <v>43784</v>
      </c>
      <c r="X273" s="63">
        <v>43830</v>
      </c>
      <c r="Y273" s="47">
        <v>46</v>
      </c>
      <c r="Z273" s="47"/>
      <c r="AA273" s="65"/>
      <c r="AB273" s="55"/>
      <c r="AC273" s="55"/>
      <c r="AD273" s="55"/>
      <c r="AE273" s="55" t="s">
        <v>71</v>
      </c>
      <c r="AF273" s="66">
        <f t="shared" si="24"/>
        <v>0.34042562103893759</v>
      </c>
      <c r="AG273" s="67">
        <f>IF(SUMPRODUCT((A$14:A273=A273)*(B$14:B273=B273)*(C$14:C273=C273))&gt;1,0,1)</f>
        <v>1</v>
      </c>
      <c r="AH273" s="68" t="str">
        <f t="shared" ref="AH273:AH336" si="26">IFERROR(VLOOKUP(D273,tipo,1,FALSE),"NO")</f>
        <v>Contratos de prestación de servicios profesionales y de apoyo a la gestión</v>
      </c>
      <c r="AI273" s="68" t="str">
        <f t="shared" ref="AI273:AI336" si="27">IFERROR(VLOOKUP(E273,modal,1,FALSE),"NO")</f>
        <v>Contratación directa</v>
      </c>
      <c r="AJ273" s="69" t="str">
        <f>IFERROR(VLOOKUP(F273,[1]Tipo!$C$12:$C$27,1,FALSE),"NO")</f>
        <v>Prestación de servicios profesionales y de apoyo a la gestión, o para la ejecución de trabajos artísticos que sólo puedan encomendarse a determinadas personas naturales;</v>
      </c>
      <c r="AK273" s="68" t="str">
        <f t="shared" ref="AK273:AK336" si="28">IFERROR(VLOOKUP(H273,afectacion,1,FALSE),"NO")</f>
        <v>Inversión</v>
      </c>
      <c r="AL273" s="68">
        <f t="shared" ref="AL273:AL336" si="29">IFERROR(VLOOKUP(I273,programa,1,FALSE),"NO")</f>
        <v>45</v>
      </c>
      <c r="AM273" s="70"/>
      <c r="AN273" s="70"/>
      <c r="AO273" s="70"/>
      <c r="AP273"/>
      <c r="AQ273"/>
      <c r="AR273"/>
      <c r="AS273"/>
      <c r="AT273"/>
      <c r="AU273"/>
      <c r="AV273"/>
      <c r="AW273"/>
      <c r="AX273"/>
      <c r="AY273"/>
      <c r="AZ273"/>
      <c r="BA273"/>
      <c r="BB273"/>
      <c r="BC273"/>
      <c r="BD273"/>
      <c r="BE273"/>
      <c r="BF273"/>
      <c r="BG273"/>
      <c r="BH273"/>
      <c r="BI273"/>
      <c r="BJ273"/>
      <c r="BK273"/>
      <c r="BL273"/>
      <c r="BM273"/>
      <c r="BN273"/>
      <c r="BO273"/>
      <c r="BP273"/>
      <c r="BQ273"/>
    </row>
    <row r="274" spans="1:69" ht="27" customHeight="1" x14ac:dyDescent="0.25">
      <c r="A274" s="55">
        <v>281</v>
      </c>
      <c r="B274" s="47">
        <v>2019</v>
      </c>
      <c r="C274" s="48" t="s">
        <v>765</v>
      </c>
      <c r="D274" s="79" t="s">
        <v>65</v>
      </c>
      <c r="E274" s="48" t="s">
        <v>66</v>
      </c>
      <c r="F274" s="49" t="s">
        <v>67</v>
      </c>
      <c r="G274" s="50" t="s">
        <v>766</v>
      </c>
      <c r="H274" s="51" t="s">
        <v>69</v>
      </c>
      <c r="I274" s="52">
        <v>45</v>
      </c>
      <c r="J274" s="53" t="str">
        <f>IF(ISERROR(VLOOKUP(I274,[1]Eje_Pilar!$C$2:$E$47,2,FALSE))," ",VLOOKUP(I274,[1]Eje_Pilar!$C$2:$E$47,2,FALSE))</f>
        <v>Gobernanza e influencia local, regional e internacional</v>
      </c>
      <c r="K274" s="53" t="str">
        <f>IF(ISERROR(VLOOKUP(I274,[1]Eje_Pilar!$C$2:$E$47,3,FALSE))," ",VLOOKUP(I274,[1]Eje_Pilar!$C$2:$E$47,3,FALSE))</f>
        <v>Eje Transversal 4 Gobierno Legitimo, Fortalecimiento Local y Eficiencia</v>
      </c>
      <c r="L274" s="54">
        <v>1415</v>
      </c>
      <c r="M274" s="55">
        <v>53119148</v>
      </c>
      <c r="N274" s="56" t="s">
        <v>767</v>
      </c>
      <c r="O274" s="57">
        <v>8640000</v>
      </c>
      <c r="P274" s="58"/>
      <c r="Q274" s="59"/>
      <c r="R274" s="60"/>
      <c r="S274" s="57"/>
      <c r="T274" s="61">
        <f t="shared" si="25"/>
        <v>8640000</v>
      </c>
      <c r="U274" s="62">
        <v>2880000</v>
      </c>
      <c r="V274" s="63">
        <v>43782</v>
      </c>
      <c r="W274" s="63">
        <v>43784</v>
      </c>
      <c r="X274" s="63">
        <v>43830</v>
      </c>
      <c r="Y274" s="47">
        <v>46</v>
      </c>
      <c r="Z274" s="47"/>
      <c r="AA274" s="65"/>
      <c r="AB274" s="55"/>
      <c r="AC274" s="55"/>
      <c r="AD274" s="55"/>
      <c r="AE274" s="55" t="s">
        <v>71</v>
      </c>
      <c r="AF274" s="66">
        <f t="shared" si="24"/>
        <v>0.33333333333333331</v>
      </c>
      <c r="AG274" s="67">
        <f>IF(SUMPRODUCT((A$14:A274=A274)*(B$14:B274=B274)*(C$14:C274=C274))&gt;1,0,1)</f>
        <v>1</v>
      </c>
      <c r="AH274" s="68" t="str">
        <f t="shared" si="26"/>
        <v>Contratos de prestación de servicios profesionales y de apoyo a la gestión</v>
      </c>
      <c r="AI274" s="68" t="str">
        <f t="shared" si="27"/>
        <v>Contratación directa</v>
      </c>
      <c r="AJ274" s="69" t="str">
        <f>IFERROR(VLOOKUP(F274,[1]Tipo!$C$12:$C$27,1,FALSE),"NO")</f>
        <v>Prestación de servicios profesionales y de apoyo a la gestión, o para la ejecución de trabajos artísticos que sólo puedan encomendarse a determinadas personas naturales;</v>
      </c>
      <c r="AK274" s="68" t="str">
        <f t="shared" si="28"/>
        <v>Inversión</v>
      </c>
      <c r="AL274" s="68">
        <f t="shared" si="29"/>
        <v>45</v>
      </c>
      <c r="AM274" s="70"/>
      <c r="AN274" s="70"/>
      <c r="AO274" s="70"/>
      <c r="AP274"/>
      <c r="AQ274"/>
      <c r="AR274"/>
      <c r="AS274"/>
      <c r="AT274"/>
      <c r="AU274"/>
      <c r="AV274"/>
      <c r="AW274"/>
      <c r="AX274"/>
      <c r="AY274"/>
      <c r="AZ274"/>
      <c r="BA274"/>
      <c r="BB274"/>
      <c r="BC274"/>
      <c r="BD274"/>
      <c r="BE274"/>
      <c r="BF274"/>
      <c r="BG274"/>
      <c r="BH274"/>
      <c r="BI274"/>
      <c r="BJ274"/>
      <c r="BK274"/>
      <c r="BL274"/>
      <c r="BM274"/>
      <c r="BN274"/>
      <c r="BO274"/>
      <c r="BP274"/>
      <c r="BQ274"/>
    </row>
    <row r="275" spans="1:69" ht="27" customHeight="1" x14ac:dyDescent="0.25">
      <c r="A275" s="55">
        <v>282</v>
      </c>
      <c r="B275" s="47">
        <v>2019</v>
      </c>
      <c r="C275" s="48" t="s">
        <v>768</v>
      </c>
      <c r="D275" s="79" t="s">
        <v>65</v>
      </c>
      <c r="E275" s="48" t="s">
        <v>66</v>
      </c>
      <c r="F275" s="49" t="s">
        <v>67</v>
      </c>
      <c r="G275" s="50" t="s">
        <v>197</v>
      </c>
      <c r="H275" s="51" t="s">
        <v>69</v>
      </c>
      <c r="I275" s="52">
        <v>41</v>
      </c>
      <c r="J275" s="53" t="s">
        <v>769</v>
      </c>
      <c r="K275" s="53" t="s">
        <v>770</v>
      </c>
      <c r="L275" s="54">
        <v>1414</v>
      </c>
      <c r="M275" s="55">
        <v>79745526</v>
      </c>
      <c r="N275" s="56" t="s">
        <v>771</v>
      </c>
      <c r="O275" s="57">
        <v>3440000</v>
      </c>
      <c r="P275" s="58"/>
      <c r="Q275" s="59"/>
      <c r="R275" s="60"/>
      <c r="S275" s="57"/>
      <c r="T275" s="61">
        <f t="shared" si="25"/>
        <v>3440000</v>
      </c>
      <c r="U275" s="62">
        <v>1146667</v>
      </c>
      <c r="V275" s="63">
        <v>43782</v>
      </c>
      <c r="W275" s="63">
        <v>43784</v>
      </c>
      <c r="X275" s="63">
        <v>43830</v>
      </c>
      <c r="Y275" s="47">
        <v>46</v>
      </c>
      <c r="Z275" s="47"/>
      <c r="AA275" s="65"/>
      <c r="AB275" s="55"/>
      <c r="AC275" s="55"/>
      <c r="AD275" s="55"/>
      <c r="AE275" s="55" t="s">
        <v>71</v>
      </c>
      <c r="AF275" s="66">
        <f t="shared" si="24"/>
        <v>0.33333343023255813</v>
      </c>
      <c r="AG275" s="67">
        <f>IF(SUMPRODUCT((A$14:A275=A275)*(B$14:B275=B275)*(C$14:C275=C275))&gt;1,0,1)</f>
        <v>1</v>
      </c>
      <c r="AH275" s="68" t="str">
        <f t="shared" si="26"/>
        <v>Contratos de prestación de servicios profesionales y de apoyo a la gestión</v>
      </c>
      <c r="AI275" s="68" t="str">
        <f t="shared" si="27"/>
        <v>Contratación directa</v>
      </c>
      <c r="AJ275" s="69" t="str">
        <f>IFERROR(VLOOKUP(F275,[1]Tipo!$C$12:$C$27,1,FALSE),"NO")</f>
        <v>Prestación de servicios profesionales y de apoyo a la gestión, o para la ejecución de trabajos artísticos que sólo puedan encomendarse a determinadas personas naturales;</v>
      </c>
      <c r="AK275" s="68" t="str">
        <f t="shared" si="28"/>
        <v>Inversión</v>
      </c>
      <c r="AL275" s="68">
        <f t="shared" si="29"/>
        <v>41</v>
      </c>
      <c r="AM275" s="70"/>
      <c r="AN275" s="70"/>
      <c r="AO275" s="70"/>
      <c r="AP275"/>
      <c r="AQ275"/>
      <c r="AR275"/>
      <c r="AS275"/>
      <c r="AT275"/>
      <c r="AU275"/>
      <c r="AV275"/>
      <c r="AW275"/>
      <c r="AX275"/>
      <c r="AY275"/>
      <c r="AZ275"/>
      <c r="BA275"/>
      <c r="BB275"/>
      <c r="BC275"/>
      <c r="BD275"/>
      <c r="BE275"/>
      <c r="BF275"/>
      <c r="BG275"/>
      <c r="BH275"/>
      <c r="BI275"/>
      <c r="BJ275"/>
      <c r="BK275"/>
      <c r="BL275"/>
      <c r="BM275"/>
      <c r="BN275"/>
      <c r="BO275"/>
      <c r="BP275"/>
      <c r="BQ275"/>
    </row>
    <row r="276" spans="1:69" ht="27" customHeight="1" x14ac:dyDescent="0.25">
      <c r="A276" s="55">
        <v>283</v>
      </c>
      <c r="B276" s="47">
        <v>2019</v>
      </c>
      <c r="C276" s="48" t="s">
        <v>772</v>
      </c>
      <c r="D276" s="79" t="s">
        <v>65</v>
      </c>
      <c r="E276" s="48" t="s">
        <v>66</v>
      </c>
      <c r="F276" s="49" t="s">
        <v>67</v>
      </c>
      <c r="G276" s="50" t="s">
        <v>773</v>
      </c>
      <c r="H276" s="51" t="s">
        <v>69</v>
      </c>
      <c r="I276" s="52">
        <v>45</v>
      </c>
      <c r="J276" s="53" t="str">
        <f>IF(ISERROR(VLOOKUP(I276,[1]Eje_Pilar!$C$2:$E$47,2,FALSE))," ",VLOOKUP(I276,[1]Eje_Pilar!$C$2:$E$47,2,FALSE))</f>
        <v>Gobernanza e influencia local, regional e internacional</v>
      </c>
      <c r="K276" s="53" t="str">
        <f>IF(ISERROR(VLOOKUP(I276,[1]Eje_Pilar!$C$2:$E$47,3,FALSE))," ",VLOOKUP(I276,[1]Eje_Pilar!$C$2:$E$47,3,FALSE))</f>
        <v>Eje Transversal 4 Gobierno Legitimo, Fortalecimiento Local y Eficiencia</v>
      </c>
      <c r="L276" s="54">
        <v>1415</v>
      </c>
      <c r="M276" s="55">
        <v>80933138</v>
      </c>
      <c r="N276" s="56" t="s">
        <v>774</v>
      </c>
      <c r="O276" s="57">
        <v>8433361</v>
      </c>
      <c r="P276" s="58">
        <v>1</v>
      </c>
      <c r="Q276" s="59">
        <v>-1076608</v>
      </c>
      <c r="R276" s="60">
        <v>1</v>
      </c>
      <c r="S276" s="57">
        <v>3588667</v>
      </c>
      <c r="T276" s="61">
        <f t="shared" si="25"/>
        <v>10945420</v>
      </c>
      <c r="U276" s="62">
        <v>1973767</v>
      </c>
      <c r="V276" s="63">
        <v>43783</v>
      </c>
      <c r="W276" s="63">
        <v>43789</v>
      </c>
      <c r="X276" s="63">
        <v>43851</v>
      </c>
      <c r="Y276" s="47">
        <v>41</v>
      </c>
      <c r="Z276" s="47"/>
      <c r="AA276" s="65"/>
      <c r="AB276" s="55"/>
      <c r="AC276" s="55" t="s">
        <v>71</v>
      </c>
      <c r="AD276" s="55"/>
      <c r="AE276" s="55"/>
      <c r="AF276" s="66">
        <f t="shared" si="24"/>
        <v>0.18032811897579079</v>
      </c>
      <c r="AG276" s="67">
        <f>IF(SUMPRODUCT((A$14:A276=A276)*(B$14:B276=B276)*(C$14:C276=C276))&gt;1,0,1)</f>
        <v>1</v>
      </c>
      <c r="AH276" s="68" t="str">
        <f t="shared" si="26"/>
        <v>Contratos de prestación de servicios profesionales y de apoyo a la gestión</v>
      </c>
      <c r="AI276" s="68" t="str">
        <f t="shared" si="27"/>
        <v>Contratación directa</v>
      </c>
      <c r="AJ276" s="69" t="str">
        <f>IFERROR(VLOOKUP(F276,[1]Tipo!$C$12:$C$27,1,FALSE),"NO")</f>
        <v>Prestación de servicios profesionales y de apoyo a la gestión, o para la ejecución de trabajos artísticos que sólo puedan encomendarse a determinadas personas naturales;</v>
      </c>
      <c r="AK276" s="68" t="str">
        <f t="shared" si="28"/>
        <v>Inversión</v>
      </c>
      <c r="AL276" s="68">
        <f t="shared" si="29"/>
        <v>45</v>
      </c>
      <c r="AM276" s="70"/>
      <c r="AN276" s="70"/>
      <c r="AO276" s="70"/>
      <c r="AP276"/>
      <c r="AQ276"/>
      <c r="AR276"/>
      <c r="AS276"/>
      <c r="AT276"/>
      <c r="AU276"/>
      <c r="AV276"/>
      <c r="AW276"/>
      <c r="AX276"/>
      <c r="AY276"/>
      <c r="AZ276"/>
      <c r="BA276"/>
      <c r="BB276"/>
      <c r="BC276"/>
      <c r="BD276"/>
      <c r="BE276"/>
      <c r="BF276"/>
      <c r="BG276"/>
      <c r="BH276"/>
      <c r="BI276"/>
      <c r="BJ276"/>
      <c r="BK276"/>
      <c r="BL276"/>
      <c r="BM276"/>
      <c r="BN276"/>
      <c r="BO276"/>
      <c r="BP276"/>
      <c r="BQ276"/>
    </row>
    <row r="277" spans="1:69" ht="27" customHeight="1" x14ac:dyDescent="0.25">
      <c r="A277" s="55">
        <v>284</v>
      </c>
      <c r="B277" s="47">
        <v>2019</v>
      </c>
      <c r="C277" s="48" t="s">
        <v>775</v>
      </c>
      <c r="D277" s="79" t="s">
        <v>65</v>
      </c>
      <c r="E277" s="48" t="s">
        <v>66</v>
      </c>
      <c r="F277" s="49" t="s">
        <v>67</v>
      </c>
      <c r="G277" s="50" t="s">
        <v>728</v>
      </c>
      <c r="H277" s="51" t="s">
        <v>69</v>
      </c>
      <c r="I277" s="52">
        <v>45</v>
      </c>
      <c r="J277" s="53" t="str">
        <f>IF(ISERROR(VLOOKUP(I277,[1]Eje_Pilar!$C$2:$E$47,2,FALSE))," ",VLOOKUP(I277,[1]Eje_Pilar!$C$2:$E$47,2,FALSE))</f>
        <v>Gobernanza e influencia local, regional e internacional</v>
      </c>
      <c r="K277" s="53" t="str">
        <f>IF(ISERROR(VLOOKUP(I277,[1]Eje_Pilar!$C$2:$E$47,3,FALSE))," ",VLOOKUP(I277,[1]Eje_Pilar!$C$2:$E$47,3,FALSE))</f>
        <v>Eje Transversal 4 Gobierno Legitimo, Fortalecimiento Local y Eficiencia</v>
      </c>
      <c r="L277" s="54">
        <v>1415</v>
      </c>
      <c r="M277" s="55">
        <v>19389666</v>
      </c>
      <c r="N277" s="56" t="s">
        <v>317</v>
      </c>
      <c r="O277" s="57">
        <v>3175528</v>
      </c>
      <c r="P277" s="58"/>
      <c r="Q277" s="59"/>
      <c r="R277" s="60"/>
      <c r="S277" s="57"/>
      <c r="T277" s="61">
        <f t="shared" si="25"/>
        <v>3175528</v>
      </c>
      <c r="U277" s="62">
        <v>1104533</v>
      </c>
      <c r="V277" s="63">
        <v>43783</v>
      </c>
      <c r="W277" s="63">
        <v>43784</v>
      </c>
      <c r="X277" s="63">
        <v>43830</v>
      </c>
      <c r="Y277" s="47">
        <v>46</v>
      </c>
      <c r="Z277" s="47"/>
      <c r="AA277" s="65"/>
      <c r="AB277" s="55"/>
      <c r="AC277" s="55"/>
      <c r="AD277" s="55"/>
      <c r="AE277" s="55" t="s">
        <v>71</v>
      </c>
      <c r="AF277" s="66">
        <f t="shared" si="24"/>
        <v>0.34782656616474489</v>
      </c>
      <c r="AG277" s="67">
        <f>IF(SUMPRODUCT((A$14:A277=A277)*(B$14:B277=B277)*(C$14:C277=C277))&gt;1,0,1)</f>
        <v>1</v>
      </c>
      <c r="AH277" s="68" t="str">
        <f t="shared" si="26"/>
        <v>Contratos de prestación de servicios profesionales y de apoyo a la gestión</v>
      </c>
      <c r="AI277" s="68" t="str">
        <f t="shared" si="27"/>
        <v>Contratación directa</v>
      </c>
      <c r="AJ277" s="69" t="str">
        <f>IFERROR(VLOOKUP(F277,[1]Tipo!$C$12:$C$27,1,FALSE),"NO")</f>
        <v>Prestación de servicios profesionales y de apoyo a la gestión, o para la ejecución de trabajos artísticos que sólo puedan encomendarse a determinadas personas naturales;</v>
      </c>
      <c r="AK277" s="68" t="str">
        <f t="shared" si="28"/>
        <v>Inversión</v>
      </c>
      <c r="AL277" s="68">
        <f t="shared" si="29"/>
        <v>45</v>
      </c>
      <c r="AM277" s="70"/>
      <c r="AN277" s="70"/>
      <c r="AO277" s="70"/>
      <c r="AP277"/>
      <c r="AQ277"/>
      <c r="AR277"/>
      <c r="AS277"/>
      <c r="AT277"/>
      <c r="AU277"/>
      <c r="AV277"/>
      <c r="AW277"/>
      <c r="AX277"/>
      <c r="AY277"/>
      <c r="AZ277"/>
      <c r="BA277"/>
      <c r="BB277"/>
      <c r="BC277"/>
      <c r="BD277"/>
      <c r="BE277"/>
      <c r="BF277"/>
      <c r="BG277"/>
      <c r="BH277"/>
      <c r="BI277"/>
      <c r="BJ277"/>
      <c r="BK277"/>
      <c r="BL277"/>
      <c r="BM277"/>
      <c r="BN277"/>
      <c r="BO277"/>
      <c r="BP277"/>
      <c r="BQ277"/>
    </row>
    <row r="278" spans="1:69" ht="27" customHeight="1" x14ac:dyDescent="0.25">
      <c r="A278" s="55">
        <v>285</v>
      </c>
      <c r="B278" s="47">
        <v>2019</v>
      </c>
      <c r="C278" s="48" t="s">
        <v>776</v>
      </c>
      <c r="D278" s="79" t="s">
        <v>65</v>
      </c>
      <c r="E278" s="48" t="s">
        <v>66</v>
      </c>
      <c r="F278" s="49" t="s">
        <v>67</v>
      </c>
      <c r="G278" s="50" t="s">
        <v>353</v>
      </c>
      <c r="H278" s="51" t="s">
        <v>69</v>
      </c>
      <c r="I278" s="52">
        <v>3</v>
      </c>
      <c r="J278" s="53" t="str">
        <f>IF(ISERROR(VLOOKUP(I278,[1]Eje_Pilar!$C$2:$E$47,2,FALSE))," ",VLOOKUP(I278,[1]Eje_Pilar!$C$2:$E$47,2,FALSE))</f>
        <v>Igualdad y autonomía para una Bogotá incluyente</v>
      </c>
      <c r="K278" s="53" t="str">
        <f>IF(ISERROR(VLOOKUP(I278,[1]Eje_Pilar!$C$2:$E$47,3,FALSE))," ",VLOOKUP(I278,[1]Eje_Pilar!$C$2:$E$47,3,FALSE))</f>
        <v>Pilar 1 Igualdad de Calidad de Vida</v>
      </c>
      <c r="L278" s="54">
        <v>1403</v>
      </c>
      <c r="M278" s="55">
        <v>1022990385</v>
      </c>
      <c r="N278" s="56" t="s">
        <v>777</v>
      </c>
      <c r="O278" s="57">
        <v>6984333</v>
      </c>
      <c r="P278" s="58"/>
      <c r="Q278" s="59"/>
      <c r="R278" s="60"/>
      <c r="S278" s="57"/>
      <c r="T278" s="61">
        <f t="shared" si="25"/>
        <v>6984333</v>
      </c>
      <c r="U278" s="62">
        <v>2429333</v>
      </c>
      <c r="V278" s="63">
        <v>43783</v>
      </c>
      <c r="W278" s="63">
        <v>43784</v>
      </c>
      <c r="X278" s="63">
        <v>43830</v>
      </c>
      <c r="Y278" s="47">
        <v>46</v>
      </c>
      <c r="Z278" s="47"/>
      <c r="AA278" s="65"/>
      <c r="AB278" s="55"/>
      <c r="AC278" s="55"/>
      <c r="AD278" s="55"/>
      <c r="AE278" s="55" t="s">
        <v>71</v>
      </c>
      <c r="AF278" s="66">
        <f t="shared" si="24"/>
        <v>0.34782605583095766</v>
      </c>
      <c r="AG278" s="67">
        <f>IF(SUMPRODUCT((A$14:A278=A278)*(B$14:B278=B278)*(C$14:C278=C278))&gt;1,0,1)</f>
        <v>1</v>
      </c>
      <c r="AH278" s="68" t="str">
        <f t="shared" si="26"/>
        <v>Contratos de prestación de servicios profesionales y de apoyo a la gestión</v>
      </c>
      <c r="AI278" s="68" t="str">
        <f t="shared" si="27"/>
        <v>Contratación directa</v>
      </c>
      <c r="AJ278" s="69" t="str">
        <f>IFERROR(VLOOKUP(F278,[1]Tipo!$C$12:$C$27,1,FALSE),"NO")</f>
        <v>Prestación de servicios profesionales y de apoyo a la gestión, o para la ejecución de trabajos artísticos que sólo puedan encomendarse a determinadas personas naturales;</v>
      </c>
      <c r="AK278" s="68" t="str">
        <f t="shared" si="28"/>
        <v>Inversión</v>
      </c>
      <c r="AL278" s="68">
        <f t="shared" si="29"/>
        <v>3</v>
      </c>
      <c r="AM278" s="70"/>
      <c r="AN278" s="70"/>
      <c r="AO278" s="70"/>
      <c r="AP278"/>
      <c r="AQ278"/>
      <c r="AR278"/>
      <c r="AS278"/>
      <c r="AT278"/>
      <c r="AU278"/>
      <c r="AV278"/>
      <c r="AW278"/>
      <c r="AX278"/>
      <c r="AY278"/>
      <c r="AZ278"/>
      <c r="BA278"/>
      <c r="BB278"/>
      <c r="BC278"/>
      <c r="BD278"/>
      <c r="BE278"/>
      <c r="BF278"/>
      <c r="BG278"/>
      <c r="BH278"/>
      <c r="BI278"/>
      <c r="BJ278"/>
      <c r="BK278"/>
      <c r="BL278"/>
      <c r="BM278"/>
      <c r="BN278"/>
      <c r="BO278"/>
      <c r="BP278"/>
      <c r="BQ278"/>
    </row>
    <row r="279" spans="1:69" ht="27" customHeight="1" x14ac:dyDescent="0.25">
      <c r="A279" s="55">
        <v>286</v>
      </c>
      <c r="B279" s="47">
        <v>2019</v>
      </c>
      <c r="C279" s="48" t="s">
        <v>778</v>
      </c>
      <c r="D279" s="79" t="s">
        <v>65</v>
      </c>
      <c r="E279" s="48" t="s">
        <v>66</v>
      </c>
      <c r="F279" s="49" t="s">
        <v>67</v>
      </c>
      <c r="G279" s="50" t="s">
        <v>779</v>
      </c>
      <c r="H279" s="51" t="s">
        <v>69</v>
      </c>
      <c r="I279" s="52">
        <v>3</v>
      </c>
      <c r="J279" s="53" t="str">
        <f>IF(ISERROR(VLOOKUP(I279,[1]Eje_Pilar!$C$2:$E$47,2,FALSE))," ",VLOOKUP(I279,[1]Eje_Pilar!$C$2:$E$47,2,FALSE))</f>
        <v>Igualdad y autonomía para una Bogotá incluyente</v>
      </c>
      <c r="K279" s="53" t="str">
        <f>IF(ISERROR(VLOOKUP(I279,[1]Eje_Pilar!$C$2:$E$47,3,FALSE))," ",VLOOKUP(I279,[1]Eje_Pilar!$C$2:$E$47,3,FALSE))</f>
        <v>Pilar 1 Igualdad de Calidad de Vida</v>
      </c>
      <c r="L279" s="54">
        <v>1403</v>
      </c>
      <c r="M279" s="55">
        <v>52272912</v>
      </c>
      <c r="N279" s="56" t="s">
        <v>780</v>
      </c>
      <c r="O279" s="57">
        <v>7191333</v>
      </c>
      <c r="P279" s="58"/>
      <c r="Q279" s="59"/>
      <c r="R279" s="60"/>
      <c r="S279" s="57"/>
      <c r="T279" s="61">
        <f t="shared" si="25"/>
        <v>7191333</v>
      </c>
      <c r="U279" s="62">
        <v>2501333</v>
      </c>
      <c r="V279" s="63">
        <v>43783</v>
      </c>
      <c r="W279" s="63">
        <v>43784</v>
      </c>
      <c r="X279" s="63">
        <v>43830</v>
      </c>
      <c r="Y279" s="47">
        <v>46</v>
      </c>
      <c r="Z279" s="47"/>
      <c r="AA279" s="65"/>
      <c r="AB279" s="55"/>
      <c r="AC279" s="55"/>
      <c r="AD279" s="55"/>
      <c r="AE279" s="55" t="s">
        <v>71</v>
      </c>
      <c r="AF279" s="66">
        <f t="shared" si="24"/>
        <v>0.34782605672689609</v>
      </c>
      <c r="AG279" s="67">
        <f>IF(SUMPRODUCT((A$14:A279=A279)*(B$14:B279=B279)*(C$14:C279=C279))&gt;1,0,1)</f>
        <v>1</v>
      </c>
      <c r="AH279" s="68" t="str">
        <f t="shared" si="26"/>
        <v>Contratos de prestación de servicios profesionales y de apoyo a la gestión</v>
      </c>
      <c r="AI279" s="68" t="str">
        <f t="shared" si="27"/>
        <v>Contratación directa</v>
      </c>
      <c r="AJ279" s="69" t="str">
        <f>IFERROR(VLOOKUP(F279,[1]Tipo!$C$12:$C$27,1,FALSE),"NO")</f>
        <v>Prestación de servicios profesionales y de apoyo a la gestión, o para la ejecución de trabajos artísticos que sólo puedan encomendarse a determinadas personas naturales;</v>
      </c>
      <c r="AK279" s="68" t="str">
        <f t="shared" si="28"/>
        <v>Inversión</v>
      </c>
      <c r="AL279" s="68">
        <f t="shared" si="29"/>
        <v>3</v>
      </c>
      <c r="AM279" s="70"/>
      <c r="AN279" s="70"/>
      <c r="AO279" s="70"/>
      <c r="AP279"/>
      <c r="AQ279"/>
      <c r="AR279"/>
      <c r="AS279"/>
      <c r="AT279"/>
      <c r="AU279"/>
      <c r="AV279"/>
      <c r="AW279"/>
      <c r="AX279"/>
      <c r="AY279"/>
      <c r="AZ279"/>
      <c r="BA279"/>
      <c r="BB279"/>
      <c r="BC279"/>
      <c r="BD279"/>
      <c r="BE279"/>
      <c r="BF279"/>
      <c r="BG279"/>
      <c r="BH279"/>
      <c r="BI279"/>
      <c r="BJ279"/>
      <c r="BK279"/>
      <c r="BL279"/>
      <c r="BM279"/>
      <c r="BN279"/>
      <c r="BO279"/>
      <c r="BP279"/>
      <c r="BQ279"/>
    </row>
    <row r="280" spans="1:69" ht="27" customHeight="1" x14ac:dyDescent="0.25">
      <c r="A280" s="55">
        <v>287</v>
      </c>
      <c r="B280" s="47">
        <v>2019</v>
      </c>
      <c r="C280" s="48" t="s">
        <v>781</v>
      </c>
      <c r="D280" s="79" t="s">
        <v>65</v>
      </c>
      <c r="E280" s="48" t="s">
        <v>66</v>
      </c>
      <c r="F280" s="49" t="s">
        <v>67</v>
      </c>
      <c r="G280" s="50" t="s">
        <v>782</v>
      </c>
      <c r="H280" s="51" t="s">
        <v>69</v>
      </c>
      <c r="I280" s="52">
        <v>45</v>
      </c>
      <c r="J280" s="53" t="str">
        <f>IF(ISERROR(VLOOKUP(I280,[1]Eje_Pilar!$C$2:$E$47,2,FALSE))," ",VLOOKUP(I280,[1]Eje_Pilar!$C$2:$E$47,2,FALSE))</f>
        <v>Gobernanza e influencia local, regional e internacional</v>
      </c>
      <c r="K280" s="53" t="str">
        <f>IF(ISERROR(VLOOKUP(I280,[1]Eje_Pilar!$C$2:$E$47,3,FALSE))," ",VLOOKUP(I280,[1]Eje_Pilar!$C$2:$E$47,3,FALSE))</f>
        <v>Eje Transversal 4 Gobierno Legitimo, Fortalecimiento Local y Eficiencia</v>
      </c>
      <c r="L280" s="54">
        <v>1415</v>
      </c>
      <c r="M280" s="55">
        <v>52306769</v>
      </c>
      <c r="N280" s="56" t="s">
        <v>783</v>
      </c>
      <c r="O280" s="57">
        <v>2815200</v>
      </c>
      <c r="P280" s="58"/>
      <c r="Q280" s="59"/>
      <c r="R280" s="60">
        <v>1</v>
      </c>
      <c r="S280" s="57">
        <v>1285200</v>
      </c>
      <c r="T280" s="61">
        <f t="shared" si="25"/>
        <v>4100400</v>
      </c>
      <c r="U280" s="62">
        <v>979200</v>
      </c>
      <c r="V280" s="63">
        <v>43783</v>
      </c>
      <c r="W280" s="63">
        <v>43784</v>
      </c>
      <c r="X280" s="63">
        <v>43851</v>
      </c>
      <c r="Y280" s="47">
        <v>46</v>
      </c>
      <c r="Z280" s="47"/>
      <c r="AA280" s="65"/>
      <c r="AB280" s="55"/>
      <c r="AC280" s="55" t="s">
        <v>71</v>
      </c>
      <c r="AD280" s="55"/>
      <c r="AE280" s="55"/>
      <c r="AF280" s="66">
        <f t="shared" si="24"/>
        <v>0.23880597014925373</v>
      </c>
      <c r="AG280" s="67">
        <f>IF(SUMPRODUCT((A$14:A280=A280)*(B$14:B280=B280)*(C$14:C280=C280))&gt;1,0,1)</f>
        <v>1</v>
      </c>
      <c r="AH280" s="68" t="str">
        <f t="shared" si="26"/>
        <v>Contratos de prestación de servicios profesionales y de apoyo a la gestión</v>
      </c>
      <c r="AI280" s="68" t="str">
        <f t="shared" si="27"/>
        <v>Contratación directa</v>
      </c>
      <c r="AJ280" s="69" t="str">
        <f>IFERROR(VLOOKUP(F280,[1]Tipo!$C$12:$C$27,1,FALSE),"NO")</f>
        <v>Prestación de servicios profesionales y de apoyo a la gestión, o para la ejecución de trabajos artísticos que sólo puedan encomendarse a determinadas personas naturales;</v>
      </c>
      <c r="AK280" s="68" t="str">
        <f t="shared" si="28"/>
        <v>Inversión</v>
      </c>
      <c r="AL280" s="68">
        <f t="shared" si="29"/>
        <v>45</v>
      </c>
      <c r="AM280" s="70"/>
      <c r="AN280" s="70"/>
      <c r="AO280" s="70"/>
      <c r="AP280"/>
      <c r="AQ280"/>
      <c r="AR280"/>
      <c r="AS280"/>
      <c r="AT280"/>
      <c r="AU280"/>
      <c r="AV280"/>
      <c r="AW280"/>
      <c r="AX280"/>
      <c r="AY280"/>
      <c r="AZ280"/>
      <c r="BA280"/>
      <c r="BB280"/>
      <c r="BC280"/>
      <c r="BD280"/>
      <c r="BE280"/>
      <c r="BF280"/>
      <c r="BG280"/>
      <c r="BH280"/>
      <c r="BI280"/>
      <c r="BJ280"/>
      <c r="BK280"/>
      <c r="BL280"/>
      <c r="BM280"/>
      <c r="BN280"/>
      <c r="BO280"/>
      <c r="BP280"/>
      <c r="BQ280"/>
    </row>
    <row r="281" spans="1:69" ht="27" customHeight="1" x14ac:dyDescent="0.25">
      <c r="A281" s="55">
        <v>288</v>
      </c>
      <c r="B281" s="47">
        <v>2019</v>
      </c>
      <c r="C281" s="48" t="s">
        <v>784</v>
      </c>
      <c r="D281" s="79" t="s">
        <v>65</v>
      </c>
      <c r="E281" s="48" t="s">
        <v>66</v>
      </c>
      <c r="F281" s="49" t="s">
        <v>67</v>
      </c>
      <c r="G281" s="50" t="s">
        <v>785</v>
      </c>
      <c r="H281" s="51" t="s">
        <v>69</v>
      </c>
      <c r="I281" s="52">
        <v>45</v>
      </c>
      <c r="J281" s="53" t="str">
        <f>IF(ISERROR(VLOOKUP(I281,[1]Eje_Pilar!$C$2:$E$47,2,FALSE))," ",VLOOKUP(I281,[1]Eje_Pilar!$C$2:$E$47,2,FALSE))</f>
        <v>Gobernanza e influencia local, regional e internacional</v>
      </c>
      <c r="K281" s="53" t="str">
        <f>IF(ISERROR(VLOOKUP(I281,[1]Eje_Pilar!$C$2:$E$47,3,FALSE))," ",VLOOKUP(I281,[1]Eje_Pilar!$C$2:$E$47,3,FALSE))</f>
        <v>Eje Transversal 4 Gobierno Legitimo, Fortalecimiento Local y Eficiencia</v>
      </c>
      <c r="L281" s="54">
        <v>1415</v>
      </c>
      <c r="M281" s="55">
        <v>51667940</v>
      </c>
      <c r="N281" s="56" t="s">
        <v>786</v>
      </c>
      <c r="O281" s="57">
        <v>3296666</v>
      </c>
      <c r="P281" s="58"/>
      <c r="Q281" s="59"/>
      <c r="R281" s="60"/>
      <c r="S281" s="57"/>
      <c r="T281" s="61">
        <f t="shared" si="25"/>
        <v>3296666</v>
      </c>
      <c r="U281" s="62">
        <v>1146667</v>
      </c>
      <c r="V281" s="63">
        <v>43783</v>
      </c>
      <c r="W281" s="63">
        <v>43784</v>
      </c>
      <c r="X281" s="63">
        <v>43830</v>
      </c>
      <c r="Y281" s="47">
        <v>46</v>
      </c>
      <c r="Z281" s="47"/>
      <c r="AA281" s="65"/>
      <c r="AB281" s="55"/>
      <c r="AC281" s="55"/>
      <c r="AD281" s="55"/>
      <c r="AE281" s="55" t="s">
        <v>71</v>
      </c>
      <c r="AF281" s="66">
        <f t="shared" si="24"/>
        <v>0.34782625840773679</v>
      </c>
      <c r="AG281" s="67">
        <f>IF(SUMPRODUCT((A$14:A281=A281)*(B$14:B281=B281)*(C$14:C281=C281))&gt;1,0,1)</f>
        <v>1</v>
      </c>
      <c r="AH281" s="68" t="str">
        <f t="shared" si="26"/>
        <v>Contratos de prestación de servicios profesionales y de apoyo a la gestión</v>
      </c>
      <c r="AI281" s="68" t="str">
        <f t="shared" si="27"/>
        <v>Contratación directa</v>
      </c>
      <c r="AJ281" s="69" t="str">
        <f>IFERROR(VLOOKUP(F281,[1]Tipo!$C$12:$C$27,1,FALSE),"NO")</f>
        <v>Prestación de servicios profesionales y de apoyo a la gestión, o para la ejecución de trabajos artísticos que sólo puedan encomendarse a determinadas personas naturales;</v>
      </c>
      <c r="AK281" s="68" t="str">
        <f t="shared" si="28"/>
        <v>Inversión</v>
      </c>
      <c r="AL281" s="68">
        <f t="shared" si="29"/>
        <v>45</v>
      </c>
      <c r="AM281" s="70"/>
      <c r="AN281" s="70"/>
      <c r="AO281" s="70"/>
      <c r="AP281"/>
      <c r="AQ281"/>
      <c r="AR281"/>
      <c r="AS281"/>
      <c r="AT281"/>
      <c r="AU281"/>
      <c r="AV281"/>
      <c r="AW281"/>
      <c r="AX281"/>
      <c r="AY281"/>
      <c r="AZ281"/>
      <c r="BA281"/>
      <c r="BB281"/>
      <c r="BC281"/>
      <c r="BD281"/>
      <c r="BE281"/>
      <c r="BF281"/>
      <c r="BG281"/>
      <c r="BH281"/>
      <c r="BI281"/>
      <c r="BJ281"/>
      <c r="BK281"/>
      <c r="BL281"/>
      <c r="BM281"/>
      <c r="BN281"/>
      <c r="BO281"/>
      <c r="BP281"/>
      <c r="BQ281"/>
    </row>
    <row r="282" spans="1:69" ht="27" customHeight="1" x14ac:dyDescent="0.25">
      <c r="A282" s="55">
        <v>289</v>
      </c>
      <c r="B282" s="47">
        <v>2019</v>
      </c>
      <c r="C282" s="48" t="s">
        <v>787</v>
      </c>
      <c r="D282" s="79" t="s">
        <v>65</v>
      </c>
      <c r="E282" s="48" t="s">
        <v>66</v>
      </c>
      <c r="F282" s="49" t="s">
        <v>67</v>
      </c>
      <c r="G282" s="50" t="s">
        <v>788</v>
      </c>
      <c r="H282" s="51" t="s">
        <v>69</v>
      </c>
      <c r="I282" s="52">
        <v>45</v>
      </c>
      <c r="J282" s="53" t="str">
        <f>IF(ISERROR(VLOOKUP(I282,[1]Eje_Pilar!$C$2:$E$47,2,FALSE))," ",VLOOKUP(I282,[1]Eje_Pilar!$C$2:$E$47,2,FALSE))</f>
        <v>Gobernanza e influencia local, regional e internacional</v>
      </c>
      <c r="K282" s="53" t="str">
        <f>IF(ISERROR(VLOOKUP(I282,[1]Eje_Pilar!$C$2:$E$47,3,FALSE))," ",VLOOKUP(I282,[1]Eje_Pilar!$C$2:$E$47,3,FALSE))</f>
        <v>Eje Transversal 4 Gobierno Legitimo, Fortalecimiento Local y Eficiencia</v>
      </c>
      <c r="L282" s="54">
        <v>1415</v>
      </c>
      <c r="M282" s="55">
        <v>52306769</v>
      </c>
      <c r="N282" s="78" t="s">
        <v>789</v>
      </c>
      <c r="O282" s="57">
        <v>2683333</v>
      </c>
      <c r="P282" s="58"/>
      <c r="Q282" s="59"/>
      <c r="R282" s="60"/>
      <c r="S282" s="57"/>
      <c r="T282" s="61">
        <f t="shared" si="25"/>
        <v>2683333</v>
      </c>
      <c r="U282" s="62">
        <v>2683333</v>
      </c>
      <c r="V282" s="63">
        <v>43783</v>
      </c>
      <c r="W282" s="63">
        <v>43784</v>
      </c>
      <c r="X282" s="63">
        <v>43830</v>
      </c>
      <c r="Y282" s="47">
        <v>46</v>
      </c>
      <c r="Z282" s="47"/>
      <c r="AA282" s="65"/>
      <c r="AB282" s="55"/>
      <c r="AC282" s="55"/>
      <c r="AD282" s="55"/>
      <c r="AE282" s="55" t="s">
        <v>71</v>
      </c>
      <c r="AF282" s="66">
        <f t="shared" si="24"/>
        <v>1</v>
      </c>
      <c r="AG282" s="67">
        <f>IF(SUMPRODUCT((A$14:A282=A282)*(B$14:B282=B282)*(C$14:C282=C282))&gt;1,0,1)</f>
        <v>1</v>
      </c>
      <c r="AH282" s="68" t="str">
        <f t="shared" si="26"/>
        <v>Contratos de prestación de servicios profesionales y de apoyo a la gestión</v>
      </c>
      <c r="AI282" s="68" t="str">
        <f t="shared" si="27"/>
        <v>Contratación directa</v>
      </c>
      <c r="AJ282" s="69" t="str">
        <f>IFERROR(VLOOKUP(F282,[1]Tipo!$C$12:$C$27,1,FALSE),"NO")</f>
        <v>Prestación de servicios profesionales y de apoyo a la gestión, o para la ejecución de trabajos artísticos que sólo puedan encomendarse a determinadas personas naturales;</v>
      </c>
      <c r="AK282" s="68" t="str">
        <f t="shared" si="28"/>
        <v>Inversión</v>
      </c>
      <c r="AL282" s="68">
        <f t="shared" si="29"/>
        <v>45</v>
      </c>
      <c r="AM282" s="70"/>
      <c r="AN282" s="70"/>
      <c r="AO282" s="70"/>
      <c r="AP282"/>
      <c r="AQ282"/>
      <c r="AR282"/>
      <c r="AS282"/>
      <c r="AT282"/>
      <c r="AU282"/>
      <c r="AV282"/>
      <c r="AW282"/>
      <c r="AX282"/>
      <c r="AY282"/>
      <c r="AZ282"/>
      <c r="BA282"/>
      <c r="BB282"/>
      <c r="BC282"/>
      <c r="BD282"/>
      <c r="BE282"/>
      <c r="BF282"/>
      <c r="BG282"/>
      <c r="BH282"/>
      <c r="BI282"/>
      <c r="BJ282"/>
      <c r="BK282"/>
      <c r="BL282"/>
      <c r="BM282"/>
      <c r="BN282"/>
      <c r="BO282"/>
      <c r="BP282"/>
      <c r="BQ282"/>
    </row>
    <row r="283" spans="1:69" ht="27" customHeight="1" x14ac:dyDescent="0.25">
      <c r="A283" s="55">
        <v>290</v>
      </c>
      <c r="B283" s="47">
        <v>2019</v>
      </c>
      <c r="C283" s="48" t="s">
        <v>790</v>
      </c>
      <c r="D283" s="79" t="s">
        <v>65</v>
      </c>
      <c r="E283" s="48" t="s">
        <v>66</v>
      </c>
      <c r="F283" s="49" t="s">
        <v>67</v>
      </c>
      <c r="G283" s="50" t="s">
        <v>791</v>
      </c>
      <c r="H283" s="51" t="s">
        <v>69</v>
      </c>
      <c r="I283" s="52">
        <v>45</v>
      </c>
      <c r="J283" s="53" t="str">
        <f>IF(ISERROR(VLOOKUP(I283,[1]Eje_Pilar!$C$2:$E$47,2,FALSE))," ",VLOOKUP(I283,[1]Eje_Pilar!$C$2:$E$47,2,FALSE))</f>
        <v>Gobernanza e influencia local, regional e internacional</v>
      </c>
      <c r="K283" s="53" t="str">
        <f>IF(ISERROR(VLOOKUP(I283,[1]Eje_Pilar!$C$2:$E$47,3,FALSE))," ",VLOOKUP(I283,[1]Eje_Pilar!$C$2:$E$47,3,FALSE))</f>
        <v>Eje Transversal 4 Gobierno Legitimo, Fortalecimiento Local y Eficiencia</v>
      </c>
      <c r="L283" s="54">
        <v>1415</v>
      </c>
      <c r="M283" s="55">
        <v>53044310</v>
      </c>
      <c r="N283" s="56" t="s">
        <v>792</v>
      </c>
      <c r="O283" s="57">
        <v>6349533</v>
      </c>
      <c r="P283" s="58"/>
      <c r="Q283" s="59"/>
      <c r="R283" s="60"/>
      <c r="S283" s="57"/>
      <c r="T283" s="61">
        <f t="shared" si="25"/>
        <v>6349533</v>
      </c>
      <c r="U283" s="62">
        <v>2208533</v>
      </c>
      <c r="V283" s="63">
        <v>43783</v>
      </c>
      <c r="W283" s="63">
        <v>43784</v>
      </c>
      <c r="X283" s="63">
        <v>43830</v>
      </c>
      <c r="Y283" s="47">
        <v>46</v>
      </c>
      <c r="Z283" s="47"/>
      <c r="AA283" s="65"/>
      <c r="AB283" s="55"/>
      <c r="AC283" s="55"/>
      <c r="AD283" s="55"/>
      <c r="AE283" s="55" t="s">
        <v>71</v>
      </c>
      <c r="AF283" s="66">
        <f t="shared" si="24"/>
        <v>0.34782605271915273</v>
      </c>
      <c r="AG283" s="67">
        <f>IF(SUMPRODUCT((A$14:A283=A283)*(B$14:B283=B283)*(C$14:C283=C283))&gt;1,0,1)</f>
        <v>1</v>
      </c>
      <c r="AH283" s="68" t="str">
        <f t="shared" si="26"/>
        <v>Contratos de prestación de servicios profesionales y de apoyo a la gestión</v>
      </c>
      <c r="AI283" s="68" t="str">
        <f t="shared" si="27"/>
        <v>Contratación directa</v>
      </c>
      <c r="AJ283" s="69" t="str">
        <f>IFERROR(VLOOKUP(F283,[1]Tipo!$C$12:$C$27,1,FALSE),"NO")</f>
        <v>Prestación de servicios profesionales y de apoyo a la gestión, o para la ejecución de trabajos artísticos que sólo puedan encomendarse a determinadas personas naturales;</v>
      </c>
      <c r="AK283" s="68" t="str">
        <f t="shared" si="28"/>
        <v>Inversión</v>
      </c>
      <c r="AL283" s="68">
        <f t="shared" si="29"/>
        <v>45</v>
      </c>
      <c r="AM283" s="70"/>
      <c r="AN283" s="70"/>
      <c r="AO283" s="70"/>
      <c r="AP283"/>
      <c r="AQ283"/>
      <c r="AR283"/>
      <c r="AS283"/>
      <c r="AT283"/>
      <c r="AU283"/>
      <c r="AV283"/>
      <c r="AW283"/>
      <c r="AX283"/>
      <c r="AY283"/>
      <c r="AZ283"/>
      <c r="BA283"/>
      <c r="BB283"/>
      <c r="BC283"/>
      <c r="BD283"/>
      <c r="BE283"/>
      <c r="BF283"/>
      <c r="BG283"/>
      <c r="BH283"/>
      <c r="BI283"/>
      <c r="BJ283"/>
      <c r="BK283"/>
      <c r="BL283"/>
      <c r="BM283"/>
      <c r="BN283"/>
      <c r="BO283"/>
      <c r="BP283"/>
      <c r="BQ283"/>
    </row>
    <row r="284" spans="1:69" ht="27" customHeight="1" x14ac:dyDescent="0.25">
      <c r="A284" s="55">
        <v>291</v>
      </c>
      <c r="B284" s="47">
        <v>2019</v>
      </c>
      <c r="C284" s="48" t="s">
        <v>793</v>
      </c>
      <c r="D284" s="79" t="s">
        <v>65</v>
      </c>
      <c r="E284" s="48" t="s">
        <v>66</v>
      </c>
      <c r="F284" s="49" t="s">
        <v>67</v>
      </c>
      <c r="G284" s="50" t="s">
        <v>701</v>
      </c>
      <c r="H284" s="51" t="s">
        <v>69</v>
      </c>
      <c r="I284" s="52">
        <v>41</v>
      </c>
      <c r="J284" s="53" t="s">
        <v>769</v>
      </c>
      <c r="K284" s="53" t="str">
        <f>IF(ISERROR(VLOOKUP(I284,[1]Eje_Pilar!$C$2:$E$47,3,FALSE))," ",VLOOKUP(I284,[1]Eje_Pilar!$C$2:$E$47,3,FALSE))</f>
        <v>Eje Transversal 3 Sostenibilidad Ambiental basada en la eficiencia energética</v>
      </c>
      <c r="L284" s="54">
        <v>1414</v>
      </c>
      <c r="M284" s="55">
        <v>80453165</v>
      </c>
      <c r="N284" s="56" t="s">
        <v>794</v>
      </c>
      <c r="O284" s="57">
        <v>3440016</v>
      </c>
      <c r="P284" s="58"/>
      <c r="Q284" s="59"/>
      <c r="R284" s="60"/>
      <c r="S284" s="57"/>
      <c r="T284" s="61">
        <f t="shared" si="25"/>
        <v>3440016</v>
      </c>
      <c r="U284" s="62">
        <v>1146667</v>
      </c>
      <c r="V284" s="63">
        <v>43783</v>
      </c>
      <c r="W284" s="63">
        <v>43784</v>
      </c>
      <c r="X284" s="63">
        <v>43830</v>
      </c>
      <c r="Y284" s="47">
        <v>46</v>
      </c>
      <c r="Z284" s="47"/>
      <c r="AA284" s="65"/>
      <c r="AB284" s="55"/>
      <c r="AC284" s="55"/>
      <c r="AD284" s="55"/>
      <c r="AE284" s="55" t="s">
        <v>71</v>
      </c>
      <c r="AF284" s="66">
        <f t="shared" si="24"/>
        <v>0.33333187985172164</v>
      </c>
      <c r="AG284" s="67">
        <f>IF(SUMPRODUCT((A$14:A284=A284)*(B$14:B284=B284)*(C$14:C284=C284))&gt;1,0,1)</f>
        <v>1</v>
      </c>
      <c r="AH284" s="68" t="str">
        <f t="shared" si="26"/>
        <v>Contratos de prestación de servicios profesionales y de apoyo a la gestión</v>
      </c>
      <c r="AI284" s="68" t="str">
        <f t="shared" si="27"/>
        <v>Contratación directa</v>
      </c>
      <c r="AJ284" s="69" t="str">
        <f>IFERROR(VLOOKUP(F284,[1]Tipo!$C$12:$C$27,1,FALSE),"NO")</f>
        <v>Prestación de servicios profesionales y de apoyo a la gestión, o para la ejecución de trabajos artísticos que sólo puedan encomendarse a determinadas personas naturales;</v>
      </c>
      <c r="AK284" s="68" t="str">
        <f t="shared" si="28"/>
        <v>Inversión</v>
      </c>
      <c r="AL284" s="68">
        <f t="shared" si="29"/>
        <v>41</v>
      </c>
      <c r="AM284" s="70"/>
      <c r="AN284" s="70"/>
      <c r="AO284" s="70"/>
      <c r="AP284"/>
      <c r="AQ284"/>
      <c r="AR284"/>
      <c r="AS284"/>
      <c r="AT284"/>
      <c r="AU284"/>
      <c r="AV284"/>
      <c r="AW284"/>
      <c r="AX284"/>
      <c r="AY284"/>
      <c r="AZ284"/>
      <c r="BA284"/>
      <c r="BB284"/>
      <c r="BC284"/>
      <c r="BD284"/>
      <c r="BE284"/>
      <c r="BF284"/>
      <c r="BG284"/>
      <c r="BH284"/>
      <c r="BI284"/>
      <c r="BJ284"/>
      <c r="BK284"/>
      <c r="BL284"/>
      <c r="BM284"/>
      <c r="BN284"/>
      <c r="BO284"/>
      <c r="BP284"/>
      <c r="BQ284"/>
    </row>
    <row r="285" spans="1:69" ht="27" customHeight="1" x14ac:dyDescent="0.25">
      <c r="A285" s="55">
        <v>292</v>
      </c>
      <c r="B285" s="47">
        <v>2019</v>
      </c>
      <c r="C285" s="48" t="s">
        <v>795</v>
      </c>
      <c r="D285" s="79" t="s">
        <v>65</v>
      </c>
      <c r="E285" s="48" t="s">
        <v>66</v>
      </c>
      <c r="F285" s="49" t="s">
        <v>67</v>
      </c>
      <c r="G285" s="50" t="s">
        <v>796</v>
      </c>
      <c r="H285" s="51" t="s">
        <v>69</v>
      </c>
      <c r="I285" s="52">
        <v>45</v>
      </c>
      <c r="J285" s="53" t="str">
        <f>IF(ISERROR(VLOOKUP(I285,[1]Eje_Pilar!$C$2:$E$47,2,FALSE))," ",VLOOKUP(I285,[1]Eje_Pilar!$C$2:$E$47,2,FALSE))</f>
        <v>Gobernanza e influencia local, regional e internacional</v>
      </c>
      <c r="K285" s="53" t="str">
        <f>IF(ISERROR(VLOOKUP(I285,[1]Eje_Pilar!$C$2:$E$47,3,FALSE))," ",VLOOKUP(I285,[1]Eje_Pilar!$C$2:$E$47,3,FALSE))</f>
        <v>Eje Transversal 4 Gobierno Legitimo, Fortalecimiento Local y Eficiencia</v>
      </c>
      <c r="L285" s="54">
        <v>1415</v>
      </c>
      <c r="M285" s="55">
        <v>1022950573</v>
      </c>
      <c r="N285" s="56" t="s">
        <v>797</v>
      </c>
      <c r="O285" s="57">
        <v>3175528</v>
      </c>
      <c r="P285" s="58"/>
      <c r="Q285" s="59"/>
      <c r="R285" s="60"/>
      <c r="S285" s="57"/>
      <c r="T285" s="61">
        <f t="shared" si="25"/>
        <v>3175528</v>
      </c>
      <c r="U285" s="62">
        <v>1104533</v>
      </c>
      <c r="V285" s="63">
        <v>43784</v>
      </c>
      <c r="W285" s="63">
        <v>43784</v>
      </c>
      <c r="X285" s="63">
        <v>43830</v>
      </c>
      <c r="Y285" s="47">
        <v>36</v>
      </c>
      <c r="Z285" s="47"/>
      <c r="AA285" s="65"/>
      <c r="AB285" s="55"/>
      <c r="AC285" s="55"/>
      <c r="AD285" s="55"/>
      <c r="AE285" s="55" t="s">
        <v>71</v>
      </c>
      <c r="AF285" s="66">
        <f t="shared" si="24"/>
        <v>0.34782656616474489</v>
      </c>
      <c r="AG285" s="67">
        <f>IF(SUMPRODUCT((A$14:A285=A285)*(B$14:B285=B285)*(C$14:C285=C285))&gt;1,0,1)</f>
        <v>1</v>
      </c>
      <c r="AH285" s="68" t="str">
        <f t="shared" si="26"/>
        <v>Contratos de prestación de servicios profesionales y de apoyo a la gestión</v>
      </c>
      <c r="AI285" s="68" t="str">
        <f t="shared" si="27"/>
        <v>Contratación directa</v>
      </c>
      <c r="AJ285" s="69" t="str">
        <f>IFERROR(VLOOKUP(F285,[1]Tipo!$C$12:$C$27,1,FALSE),"NO")</f>
        <v>Prestación de servicios profesionales y de apoyo a la gestión, o para la ejecución de trabajos artísticos que sólo puedan encomendarse a determinadas personas naturales;</v>
      </c>
      <c r="AK285" s="68" t="str">
        <f t="shared" si="28"/>
        <v>Inversión</v>
      </c>
      <c r="AL285" s="68">
        <f t="shared" si="29"/>
        <v>45</v>
      </c>
      <c r="AM285" s="70"/>
      <c r="AN285" s="70"/>
      <c r="AO285" s="70"/>
      <c r="AP285"/>
      <c r="AQ285"/>
      <c r="AR285"/>
      <c r="AS285"/>
      <c r="AT285"/>
      <c r="AU285"/>
      <c r="AV285"/>
      <c r="AW285"/>
      <c r="AX285"/>
      <c r="AY285"/>
      <c r="AZ285"/>
      <c r="BA285"/>
      <c r="BB285"/>
      <c r="BC285"/>
      <c r="BD285"/>
      <c r="BE285"/>
      <c r="BF285"/>
      <c r="BG285"/>
      <c r="BH285"/>
      <c r="BI285"/>
      <c r="BJ285"/>
      <c r="BK285"/>
      <c r="BL285"/>
      <c r="BM285"/>
      <c r="BN285"/>
      <c r="BO285"/>
      <c r="BP285"/>
      <c r="BQ285"/>
    </row>
    <row r="286" spans="1:69" ht="27" customHeight="1" x14ac:dyDescent="0.25">
      <c r="A286" s="55">
        <v>293</v>
      </c>
      <c r="B286" s="47">
        <v>2019</v>
      </c>
      <c r="C286" s="48" t="s">
        <v>798</v>
      </c>
      <c r="D286" s="79" t="s">
        <v>65</v>
      </c>
      <c r="E286" s="48" t="s">
        <v>66</v>
      </c>
      <c r="F286" s="49" t="s">
        <v>67</v>
      </c>
      <c r="G286" s="50" t="s">
        <v>799</v>
      </c>
      <c r="H286" s="51" t="s">
        <v>69</v>
      </c>
      <c r="I286" s="52">
        <v>45</v>
      </c>
      <c r="J286" s="53" t="str">
        <f>IF(ISERROR(VLOOKUP(I286,[1]Eje_Pilar!$C$2:$E$47,2,FALSE))," ",VLOOKUP(I286,[1]Eje_Pilar!$C$2:$E$47,2,FALSE))</f>
        <v>Gobernanza e influencia local, regional e internacional</v>
      </c>
      <c r="K286" s="53" t="str">
        <f>IF(ISERROR(VLOOKUP(I286,[1]Eje_Pilar!$C$2:$E$47,3,FALSE))," ",VLOOKUP(I286,[1]Eje_Pilar!$C$2:$E$47,3,FALSE))</f>
        <v>Eje Transversal 4 Gobierno Legitimo, Fortalecimiento Local y Eficiencia</v>
      </c>
      <c r="L286" s="54">
        <v>1415</v>
      </c>
      <c r="M286" s="55">
        <v>1023885853</v>
      </c>
      <c r="N286" s="56" t="s">
        <v>800</v>
      </c>
      <c r="O286" s="57">
        <v>6528833</v>
      </c>
      <c r="P286" s="58"/>
      <c r="Q286" s="59"/>
      <c r="R286" s="60">
        <v>1</v>
      </c>
      <c r="S286" s="57">
        <v>3188500</v>
      </c>
      <c r="T286" s="61">
        <f t="shared" si="25"/>
        <v>9717333</v>
      </c>
      <c r="U286" s="62">
        <v>1973833</v>
      </c>
      <c r="V286" s="63">
        <v>43784</v>
      </c>
      <c r="W286" s="63">
        <v>43787</v>
      </c>
      <c r="X286" s="63">
        <v>43851</v>
      </c>
      <c r="Y286" s="47">
        <v>43</v>
      </c>
      <c r="Z286" s="47">
        <v>21</v>
      </c>
      <c r="AA286" s="65"/>
      <c r="AB286" s="55"/>
      <c r="AC286" s="55" t="s">
        <v>71</v>
      </c>
      <c r="AD286" s="55"/>
      <c r="AE286" s="55"/>
      <c r="AF286" s="66">
        <f t="shared" si="24"/>
        <v>0.20312497266482479</v>
      </c>
      <c r="AG286" s="67">
        <f>IF(SUMPRODUCT((A$14:A286=A286)*(B$14:B286=B286)*(C$14:C286=C286))&gt;1,0,1)</f>
        <v>1</v>
      </c>
      <c r="AH286" s="68" t="str">
        <f t="shared" si="26"/>
        <v>Contratos de prestación de servicios profesionales y de apoyo a la gestión</v>
      </c>
      <c r="AI286" s="68" t="str">
        <f t="shared" si="27"/>
        <v>Contratación directa</v>
      </c>
      <c r="AJ286" s="69" t="str">
        <f>IFERROR(VLOOKUP(F286,[1]Tipo!$C$12:$C$27,1,FALSE),"NO")</f>
        <v>Prestación de servicios profesionales y de apoyo a la gestión, o para la ejecución de trabajos artísticos que sólo puedan encomendarse a determinadas personas naturales;</v>
      </c>
      <c r="AK286" s="68" t="str">
        <f t="shared" si="28"/>
        <v>Inversión</v>
      </c>
      <c r="AL286" s="68">
        <f t="shared" si="29"/>
        <v>45</v>
      </c>
      <c r="AM286" s="70"/>
      <c r="AN286" s="70"/>
      <c r="AO286" s="70"/>
      <c r="AP286"/>
      <c r="AQ286"/>
      <c r="AR286"/>
      <c r="AS286"/>
      <c r="AT286"/>
      <c r="AU286"/>
      <c r="AV286"/>
      <c r="AW286"/>
      <c r="AX286"/>
      <c r="AY286"/>
      <c r="AZ286"/>
      <c r="BA286"/>
      <c r="BB286"/>
      <c r="BC286"/>
      <c r="BD286"/>
      <c r="BE286"/>
      <c r="BF286"/>
      <c r="BG286"/>
      <c r="BH286"/>
      <c r="BI286"/>
      <c r="BJ286"/>
      <c r="BK286"/>
      <c r="BL286"/>
      <c r="BM286"/>
      <c r="BN286"/>
      <c r="BO286"/>
      <c r="BP286"/>
      <c r="BQ286"/>
    </row>
    <row r="287" spans="1:69" ht="27" customHeight="1" x14ac:dyDescent="0.25">
      <c r="A287" s="55">
        <v>294</v>
      </c>
      <c r="B287" s="47">
        <v>2019</v>
      </c>
      <c r="C287" s="48" t="s">
        <v>801</v>
      </c>
      <c r="D287" s="79" t="s">
        <v>65</v>
      </c>
      <c r="E287" s="48" t="s">
        <v>66</v>
      </c>
      <c r="F287" s="49" t="s">
        <v>67</v>
      </c>
      <c r="G287" s="50" t="s">
        <v>81</v>
      </c>
      <c r="H287" s="51" t="s">
        <v>69</v>
      </c>
      <c r="I287" s="52">
        <v>45</v>
      </c>
      <c r="J287" s="53" t="str">
        <f>IF(ISERROR(VLOOKUP(I287,[1]Eje_Pilar!$C$2:$E$47,2,FALSE))," ",VLOOKUP(I287,[1]Eje_Pilar!$C$2:$E$47,2,FALSE))</f>
        <v>Gobernanza e influencia local, regional e internacional</v>
      </c>
      <c r="K287" s="53" t="str">
        <f>IF(ISERROR(VLOOKUP(I287,[1]Eje_Pilar!$C$2:$E$47,3,FALSE))," ",VLOOKUP(I287,[1]Eje_Pilar!$C$2:$E$47,3,FALSE))</f>
        <v>Eje Transversal 4 Gobierno Legitimo, Fortalecimiento Local y Eficiencia</v>
      </c>
      <c r="L287" s="54">
        <v>1415</v>
      </c>
      <c r="M287" s="55">
        <v>19461124</v>
      </c>
      <c r="N287" s="56" t="s">
        <v>802</v>
      </c>
      <c r="O287" s="57">
        <v>6665000</v>
      </c>
      <c r="P287" s="58"/>
      <c r="Q287" s="59"/>
      <c r="R287" s="60">
        <v>1</v>
      </c>
      <c r="S287" s="57">
        <v>3255000</v>
      </c>
      <c r="T287" s="61">
        <f t="shared" si="25"/>
        <v>9920000</v>
      </c>
      <c r="U287" s="62">
        <v>2015000</v>
      </c>
      <c r="V287" s="63">
        <v>43784</v>
      </c>
      <c r="W287" s="63">
        <v>43787</v>
      </c>
      <c r="X287" s="63">
        <v>43851</v>
      </c>
      <c r="Y287" s="47">
        <v>43</v>
      </c>
      <c r="Z287" s="47">
        <v>21</v>
      </c>
      <c r="AA287" s="65"/>
      <c r="AB287" s="55"/>
      <c r="AC287" s="55" t="s">
        <v>71</v>
      </c>
      <c r="AD287" s="55"/>
      <c r="AE287" s="55"/>
      <c r="AF287" s="66">
        <f t="shared" si="24"/>
        <v>0.203125</v>
      </c>
      <c r="AG287" s="67">
        <f>IF(SUMPRODUCT((A$14:A287=A287)*(B$14:B287=B287)*(C$14:C287=C287))&gt;1,0,1)</f>
        <v>1</v>
      </c>
      <c r="AH287" s="68" t="str">
        <f t="shared" si="26"/>
        <v>Contratos de prestación de servicios profesionales y de apoyo a la gestión</v>
      </c>
      <c r="AI287" s="68" t="str">
        <f t="shared" si="27"/>
        <v>Contratación directa</v>
      </c>
      <c r="AJ287" s="69" t="str">
        <f>IFERROR(VLOOKUP(F287,[1]Tipo!$C$12:$C$27,1,FALSE),"NO")</f>
        <v>Prestación de servicios profesionales y de apoyo a la gestión, o para la ejecución de trabajos artísticos que sólo puedan encomendarse a determinadas personas naturales;</v>
      </c>
      <c r="AK287" s="68" t="str">
        <f t="shared" si="28"/>
        <v>Inversión</v>
      </c>
      <c r="AL287" s="68">
        <f t="shared" si="29"/>
        <v>45</v>
      </c>
      <c r="AM287" s="70"/>
      <c r="AN287" s="70"/>
      <c r="AO287" s="70"/>
      <c r="AP287"/>
      <c r="AQ287"/>
      <c r="AR287"/>
      <c r="AS287"/>
      <c r="AT287"/>
      <c r="AU287"/>
      <c r="AV287"/>
      <c r="AW287"/>
      <c r="AX287"/>
      <c r="AY287"/>
      <c r="AZ287"/>
      <c r="BA287"/>
      <c r="BB287"/>
      <c r="BC287"/>
      <c r="BD287"/>
      <c r="BE287"/>
      <c r="BF287"/>
      <c r="BG287"/>
      <c r="BH287"/>
      <c r="BI287"/>
      <c r="BJ287"/>
      <c r="BK287"/>
      <c r="BL287"/>
      <c r="BM287"/>
      <c r="BN287"/>
      <c r="BO287"/>
      <c r="BP287"/>
      <c r="BQ287"/>
    </row>
    <row r="288" spans="1:69" ht="27" customHeight="1" x14ac:dyDescent="0.25">
      <c r="A288" s="55">
        <v>295</v>
      </c>
      <c r="B288" s="47">
        <v>2019</v>
      </c>
      <c r="C288" s="48" t="s">
        <v>803</v>
      </c>
      <c r="D288" s="79" t="s">
        <v>65</v>
      </c>
      <c r="E288" s="48" t="s">
        <v>66</v>
      </c>
      <c r="F288" s="49" t="s">
        <v>67</v>
      </c>
      <c r="G288" s="50" t="s">
        <v>804</v>
      </c>
      <c r="H288" s="51" t="s">
        <v>69</v>
      </c>
      <c r="I288" s="52">
        <v>45</v>
      </c>
      <c r="J288" s="53" t="str">
        <f>IF(ISERROR(VLOOKUP(I288,[1]Eje_Pilar!$C$2:$E$47,2,FALSE))," ",VLOOKUP(I288,[1]Eje_Pilar!$C$2:$E$47,2,FALSE))</f>
        <v>Gobernanza e influencia local, regional e internacional</v>
      </c>
      <c r="K288" s="53" t="str">
        <f>IF(ISERROR(VLOOKUP(I288,[1]Eje_Pilar!$C$2:$E$47,3,FALSE))," ",VLOOKUP(I288,[1]Eje_Pilar!$C$2:$E$47,3,FALSE))</f>
        <v>Eje Transversal 4 Gobierno Legitimo, Fortalecimiento Local y Eficiencia</v>
      </c>
      <c r="L288" s="54">
        <v>1415</v>
      </c>
      <c r="M288" s="55">
        <v>79921052</v>
      </c>
      <c r="N288" s="56" t="s">
        <v>376</v>
      </c>
      <c r="O288" s="57">
        <v>3081666</v>
      </c>
      <c r="P288" s="58"/>
      <c r="Q288" s="59"/>
      <c r="R288" s="60"/>
      <c r="S288" s="57"/>
      <c r="T288" s="61">
        <f t="shared" si="25"/>
        <v>3081666</v>
      </c>
      <c r="U288" s="62">
        <v>3081666</v>
      </c>
      <c r="V288" s="63">
        <v>43784</v>
      </c>
      <c r="W288" s="63">
        <v>43787</v>
      </c>
      <c r="X288" s="63">
        <v>43851</v>
      </c>
      <c r="Y288" s="47">
        <v>43</v>
      </c>
      <c r="Z288" s="47"/>
      <c r="AA288" s="65"/>
      <c r="AB288" s="55"/>
      <c r="AC288" s="55"/>
      <c r="AD288" s="55"/>
      <c r="AE288" s="55" t="s">
        <v>71</v>
      </c>
      <c r="AF288" s="66">
        <f t="shared" si="24"/>
        <v>1</v>
      </c>
      <c r="AG288" s="67">
        <f>IF(SUMPRODUCT((A$14:A288=A288)*(B$14:B288=B288)*(C$14:C288=C288))&gt;1,0,1)</f>
        <v>1</v>
      </c>
      <c r="AH288" s="68" t="str">
        <f t="shared" si="26"/>
        <v>Contratos de prestación de servicios profesionales y de apoyo a la gestión</v>
      </c>
      <c r="AI288" s="68" t="str">
        <f t="shared" si="27"/>
        <v>Contratación directa</v>
      </c>
      <c r="AJ288" s="69" t="str">
        <f>IFERROR(VLOOKUP(F288,[1]Tipo!$C$12:$C$27,1,FALSE),"NO")</f>
        <v>Prestación de servicios profesionales y de apoyo a la gestión, o para la ejecución de trabajos artísticos que sólo puedan encomendarse a determinadas personas naturales;</v>
      </c>
      <c r="AK288" s="68" t="str">
        <f t="shared" si="28"/>
        <v>Inversión</v>
      </c>
      <c r="AL288" s="68">
        <f t="shared" si="29"/>
        <v>45</v>
      </c>
      <c r="AM288" s="70"/>
      <c r="AN288" s="70"/>
      <c r="AO288" s="70"/>
      <c r="AP288"/>
      <c r="AQ288"/>
      <c r="AR288"/>
      <c r="AS288"/>
      <c r="AT288"/>
      <c r="AU288"/>
      <c r="AV288"/>
      <c r="AW288"/>
      <c r="AX288"/>
      <c r="AY288"/>
      <c r="AZ288"/>
      <c r="BA288"/>
      <c r="BB288"/>
      <c r="BC288"/>
      <c r="BD288"/>
      <c r="BE288"/>
      <c r="BF288"/>
      <c r="BG288"/>
      <c r="BH288"/>
      <c r="BI288"/>
      <c r="BJ288"/>
      <c r="BK288"/>
      <c r="BL288"/>
      <c r="BM288"/>
      <c r="BN288"/>
      <c r="BO288"/>
      <c r="BP288"/>
      <c r="BQ288"/>
    </row>
    <row r="289" spans="1:69" ht="27" customHeight="1" x14ac:dyDescent="0.25">
      <c r="A289" s="55">
        <v>296</v>
      </c>
      <c r="B289" s="47">
        <v>2019</v>
      </c>
      <c r="C289" s="48" t="s">
        <v>805</v>
      </c>
      <c r="D289" s="79" t="s">
        <v>65</v>
      </c>
      <c r="E289" s="48" t="s">
        <v>66</v>
      </c>
      <c r="F289" s="49" t="s">
        <v>67</v>
      </c>
      <c r="G289" s="50" t="s">
        <v>806</v>
      </c>
      <c r="H289" s="51" t="s">
        <v>69</v>
      </c>
      <c r="I289" s="52">
        <v>45</v>
      </c>
      <c r="J289" s="53" t="str">
        <f>IF(ISERROR(VLOOKUP(I289,[1]Eje_Pilar!$C$2:$E$47,2,FALSE))," ",VLOOKUP(I289,[1]Eje_Pilar!$C$2:$E$47,2,FALSE))</f>
        <v>Gobernanza e influencia local, regional e internacional</v>
      </c>
      <c r="K289" s="53" t="str">
        <f>IF(ISERROR(VLOOKUP(I289,[1]Eje_Pilar!$C$2:$E$47,3,FALSE))," ",VLOOKUP(I289,[1]Eje_Pilar!$C$2:$E$47,3,FALSE))</f>
        <v>Eje Transversal 4 Gobierno Legitimo, Fortalecimiento Local y Eficiencia</v>
      </c>
      <c r="L289" s="54">
        <v>1415</v>
      </c>
      <c r="M289" s="55">
        <v>80018944</v>
      </c>
      <c r="N289" s="56" t="s">
        <v>807</v>
      </c>
      <c r="O289" s="57">
        <v>2967430</v>
      </c>
      <c r="P289" s="58"/>
      <c r="Q289" s="59"/>
      <c r="R289" s="60">
        <v>1</v>
      </c>
      <c r="S289" s="57">
        <v>1449203</v>
      </c>
      <c r="T289" s="61">
        <f t="shared" si="25"/>
        <v>4416633</v>
      </c>
      <c r="U289" s="62">
        <v>897130</v>
      </c>
      <c r="V289" s="63">
        <v>43784</v>
      </c>
      <c r="W289" s="63">
        <v>43787</v>
      </c>
      <c r="X289" s="63">
        <v>43851</v>
      </c>
      <c r="Y289" s="47">
        <v>43</v>
      </c>
      <c r="Z289" s="47">
        <v>21</v>
      </c>
      <c r="AA289" s="65"/>
      <c r="AB289" s="55"/>
      <c r="AC289" s="55" t="s">
        <v>71</v>
      </c>
      <c r="AD289" s="55"/>
      <c r="AE289" s="55"/>
      <c r="AF289" s="66">
        <f t="shared" si="24"/>
        <v>0.20312532193641628</v>
      </c>
      <c r="AG289" s="67">
        <f>IF(SUMPRODUCT((A$14:A289=A289)*(B$14:B289=B289)*(C$14:C289=C289))&gt;1,0,1)</f>
        <v>1</v>
      </c>
      <c r="AH289" s="68" t="str">
        <f t="shared" si="26"/>
        <v>Contratos de prestación de servicios profesionales y de apoyo a la gestión</v>
      </c>
      <c r="AI289" s="68" t="str">
        <f t="shared" si="27"/>
        <v>Contratación directa</v>
      </c>
      <c r="AJ289" s="69" t="str">
        <f>IFERROR(VLOOKUP(F289,[1]Tipo!$C$12:$C$27,1,FALSE),"NO")</f>
        <v>Prestación de servicios profesionales y de apoyo a la gestión, o para la ejecución de trabajos artísticos que sólo puedan encomendarse a determinadas personas naturales;</v>
      </c>
      <c r="AK289" s="68" t="str">
        <f t="shared" si="28"/>
        <v>Inversión</v>
      </c>
      <c r="AL289" s="68">
        <f t="shared" si="29"/>
        <v>45</v>
      </c>
      <c r="AM289" s="70"/>
      <c r="AN289" s="70"/>
      <c r="AO289" s="70"/>
      <c r="AP289"/>
      <c r="AQ289"/>
      <c r="AR289"/>
      <c r="AS289"/>
      <c r="AT289"/>
      <c r="AU289"/>
      <c r="AV289"/>
      <c r="AW289"/>
      <c r="AX289"/>
      <c r="AY289"/>
      <c r="AZ289"/>
      <c r="BA289"/>
      <c r="BB289"/>
      <c r="BC289"/>
      <c r="BD289"/>
      <c r="BE289"/>
      <c r="BF289"/>
      <c r="BG289"/>
      <c r="BH289"/>
      <c r="BI289"/>
      <c r="BJ289"/>
      <c r="BK289"/>
      <c r="BL289"/>
      <c r="BM289"/>
      <c r="BN289"/>
      <c r="BO289"/>
      <c r="BP289"/>
      <c r="BQ289"/>
    </row>
    <row r="290" spans="1:69" ht="27" hidden="1" customHeight="1" x14ac:dyDescent="0.25">
      <c r="A290" s="55">
        <v>297</v>
      </c>
      <c r="B290" s="47">
        <v>2019</v>
      </c>
      <c r="C290" s="48" t="s">
        <v>808</v>
      </c>
      <c r="D290" s="79" t="s">
        <v>471</v>
      </c>
      <c r="E290" s="48" t="s">
        <v>458</v>
      </c>
      <c r="F290" s="49" t="s">
        <v>459</v>
      </c>
      <c r="G290" s="50" t="s">
        <v>809</v>
      </c>
      <c r="H290" s="51" t="s">
        <v>69</v>
      </c>
      <c r="I290" s="52">
        <v>11</v>
      </c>
      <c r="J290" s="53" t="str">
        <f>IF(ISERROR(VLOOKUP(I290,[1]Eje_Pilar!$C$2:$E$47,2,FALSE))," ",VLOOKUP(I290,[1]Eje_Pilar!$C$2:$E$47,2,FALSE))</f>
        <v>Mejores oportunidades para el desarrollo a través de la cultura, la recreación y el deporte</v>
      </c>
      <c r="K290" s="53" t="str">
        <f>IF(ISERROR(VLOOKUP(I290,[1]Eje_Pilar!$C$2:$E$47,3,FALSE))," ",VLOOKUP(I290,[1]Eje_Pilar!$C$2:$E$47,3,FALSE))</f>
        <v>Pilar 1 Igualdad de Calidad de Vida</v>
      </c>
      <c r="L290" s="54">
        <v>1407</v>
      </c>
      <c r="M290" s="55">
        <v>79867234</v>
      </c>
      <c r="N290" s="56" t="s">
        <v>810</v>
      </c>
      <c r="O290" s="57">
        <v>132550187</v>
      </c>
      <c r="P290" s="58"/>
      <c r="Q290" s="59"/>
      <c r="R290" s="60"/>
      <c r="S290" s="57"/>
      <c r="T290" s="61">
        <f t="shared" si="25"/>
        <v>132550187</v>
      </c>
      <c r="U290" s="62"/>
      <c r="V290" s="63">
        <v>43784</v>
      </c>
      <c r="W290" s="63">
        <v>43795</v>
      </c>
      <c r="X290" s="63">
        <v>43915</v>
      </c>
      <c r="Y290" s="47">
        <v>120</v>
      </c>
      <c r="Z290" s="47"/>
      <c r="AA290" s="65"/>
      <c r="AB290" s="55"/>
      <c r="AC290" s="55" t="s">
        <v>71</v>
      </c>
      <c r="AD290" s="55"/>
      <c r="AE290" s="55"/>
      <c r="AF290" s="66">
        <f t="shared" si="24"/>
        <v>0</v>
      </c>
      <c r="AG290" s="67">
        <f>IF(SUMPRODUCT((A$14:A290=A290)*(B$14:B290=B290)*(C$14:C290=C290))&gt;1,0,1)</f>
        <v>1</v>
      </c>
      <c r="AH290" s="68" t="str">
        <f t="shared" si="26"/>
        <v>Contratos de prestación de servicios</v>
      </c>
      <c r="AI290" s="68" t="str">
        <f t="shared" si="27"/>
        <v>Selección abreviada</v>
      </c>
      <c r="AJ290" s="69" t="str">
        <f>IFERROR(VLOOKUP(F290,[1]Tipo!$C$12:$C$27,1,FALSE),"NO")</f>
        <v xml:space="preserve">Selección abreviada por menor cuantía </v>
      </c>
      <c r="AK290" s="68" t="str">
        <f t="shared" si="28"/>
        <v>Inversión</v>
      </c>
      <c r="AL290" s="68">
        <f t="shared" si="29"/>
        <v>11</v>
      </c>
      <c r="AM290" s="70"/>
      <c r="AN290" s="70"/>
      <c r="AO290" s="70"/>
      <c r="AP290"/>
      <c r="AQ290"/>
      <c r="AR290"/>
      <c r="AS290"/>
      <c r="AT290"/>
      <c r="AU290"/>
      <c r="AV290"/>
      <c r="AW290"/>
      <c r="AX290"/>
      <c r="AY290"/>
      <c r="AZ290"/>
      <c r="BA290"/>
      <c r="BB290"/>
      <c r="BC290"/>
      <c r="BD290"/>
      <c r="BE290"/>
      <c r="BF290"/>
      <c r="BG290"/>
      <c r="BH290"/>
      <c r="BI290"/>
      <c r="BJ290"/>
      <c r="BK290"/>
      <c r="BL290"/>
      <c r="BM290"/>
      <c r="BN290"/>
      <c r="BO290"/>
      <c r="BP290"/>
      <c r="BQ290"/>
    </row>
    <row r="291" spans="1:69" ht="27" hidden="1" customHeight="1" x14ac:dyDescent="0.25">
      <c r="A291" s="55">
        <v>298</v>
      </c>
      <c r="B291" s="47">
        <v>2019</v>
      </c>
      <c r="C291" s="48" t="s">
        <v>811</v>
      </c>
      <c r="D291" s="79" t="s">
        <v>471</v>
      </c>
      <c r="E291" s="48" t="s">
        <v>458</v>
      </c>
      <c r="F291" s="49" t="s">
        <v>459</v>
      </c>
      <c r="G291" s="50" t="s">
        <v>812</v>
      </c>
      <c r="H291" s="51" t="s">
        <v>69</v>
      </c>
      <c r="I291" s="52">
        <v>41</v>
      </c>
      <c r="J291" s="53" t="str">
        <f>IF(ISERROR(VLOOKUP(I291,[1]Eje_Pilar!$C$2:$E$47,2,FALSE))," ",VLOOKUP(I291,[1]Eje_Pilar!$C$2:$E$47,2,FALSE))</f>
        <v>Desarrollo rural sostenible</v>
      </c>
      <c r="K291" s="53" t="str">
        <f>IF(ISERROR(VLOOKUP(I291,[1]Eje_Pilar!$C$2:$E$47,3,FALSE))," ",VLOOKUP(I291,[1]Eje_Pilar!$C$2:$E$47,3,FALSE))</f>
        <v>Eje Transversal 3 Sostenibilidad Ambiental basada en la eficiencia energética</v>
      </c>
      <c r="L291" s="54">
        <v>1414</v>
      </c>
      <c r="M291" s="55">
        <v>901039835</v>
      </c>
      <c r="N291" s="88" t="s">
        <v>813</v>
      </c>
      <c r="O291" s="57">
        <v>138808930</v>
      </c>
      <c r="P291" s="58"/>
      <c r="Q291" s="59"/>
      <c r="R291" s="60"/>
      <c r="S291" s="57"/>
      <c r="T291" s="61">
        <f t="shared" si="25"/>
        <v>138808930</v>
      </c>
      <c r="U291" s="62"/>
      <c r="V291" s="63">
        <v>43787</v>
      </c>
      <c r="W291" s="63">
        <v>43794</v>
      </c>
      <c r="X291" s="63">
        <v>43914</v>
      </c>
      <c r="Y291" s="47">
        <v>120</v>
      </c>
      <c r="Z291" s="47"/>
      <c r="AA291" s="65"/>
      <c r="AB291" s="55"/>
      <c r="AC291" s="55" t="s">
        <v>71</v>
      </c>
      <c r="AD291" s="55"/>
      <c r="AE291" s="55"/>
      <c r="AF291" s="66">
        <f t="shared" si="24"/>
        <v>0</v>
      </c>
      <c r="AG291" s="67">
        <f>IF(SUMPRODUCT((A$14:A291=A291)*(B$14:B291=B291)*(C$14:C291=C291))&gt;1,0,1)</f>
        <v>1</v>
      </c>
      <c r="AH291" s="68" t="str">
        <f t="shared" si="26"/>
        <v>Contratos de prestación de servicios</v>
      </c>
      <c r="AI291" s="68" t="str">
        <f t="shared" si="27"/>
        <v>Selección abreviada</v>
      </c>
      <c r="AJ291" s="69" t="str">
        <f>IFERROR(VLOOKUP(F291,[1]Tipo!$C$12:$C$27,1,FALSE),"NO")</f>
        <v xml:space="preserve">Selección abreviada por menor cuantía </v>
      </c>
      <c r="AK291" s="68" t="str">
        <f t="shared" si="28"/>
        <v>Inversión</v>
      </c>
      <c r="AL291" s="68">
        <f t="shared" si="29"/>
        <v>41</v>
      </c>
      <c r="AM291" s="70"/>
      <c r="AN291" s="70"/>
      <c r="AO291" s="70"/>
      <c r="AP291"/>
      <c r="AQ291"/>
      <c r="AR291"/>
      <c r="AS291"/>
      <c r="AT291"/>
      <c r="AU291"/>
      <c r="AV291"/>
      <c r="AW291"/>
      <c r="AX291"/>
      <c r="AY291"/>
      <c r="AZ291"/>
      <c r="BA291"/>
      <c r="BB291"/>
      <c r="BC291"/>
      <c r="BD291"/>
      <c r="BE291"/>
      <c r="BF291"/>
      <c r="BG291"/>
      <c r="BH291"/>
      <c r="BI291"/>
      <c r="BJ291"/>
      <c r="BK291"/>
      <c r="BL291"/>
      <c r="BM291"/>
      <c r="BN291"/>
      <c r="BO291"/>
      <c r="BP291"/>
      <c r="BQ291"/>
    </row>
    <row r="292" spans="1:69" ht="27" customHeight="1" x14ac:dyDescent="0.25">
      <c r="A292" s="55">
        <v>299</v>
      </c>
      <c r="B292" s="47">
        <v>2019</v>
      </c>
      <c r="C292" s="48" t="s">
        <v>814</v>
      </c>
      <c r="D292" s="79" t="s">
        <v>65</v>
      </c>
      <c r="E292" s="48" t="s">
        <v>66</v>
      </c>
      <c r="F292" s="49" t="s">
        <v>67</v>
      </c>
      <c r="G292" s="50" t="s">
        <v>815</v>
      </c>
      <c r="H292" s="51" t="s">
        <v>69</v>
      </c>
      <c r="I292" s="52">
        <v>45</v>
      </c>
      <c r="J292" s="53" t="str">
        <f>IF(ISERROR(VLOOKUP(I292,[1]Eje_Pilar!$C$2:$E$47,2,FALSE))," ",VLOOKUP(I292,[1]Eje_Pilar!$C$2:$E$47,2,FALSE))</f>
        <v>Gobernanza e influencia local, regional e internacional</v>
      </c>
      <c r="K292" s="53" t="str">
        <f>IF(ISERROR(VLOOKUP(I292,[1]Eje_Pilar!$C$2:$E$47,3,FALSE))," ",VLOOKUP(I292,[1]Eje_Pilar!$C$2:$E$47,3,FALSE))</f>
        <v>Eje Transversal 4 Gobierno Legitimo, Fortalecimiento Local y Eficiencia</v>
      </c>
      <c r="L292" s="54">
        <v>1415</v>
      </c>
      <c r="M292" s="75">
        <v>1022949089</v>
      </c>
      <c r="N292" s="56" t="s">
        <v>816</v>
      </c>
      <c r="O292" s="57">
        <v>8600000</v>
      </c>
      <c r="P292" s="58"/>
      <c r="Q292" s="59"/>
      <c r="R292" s="60"/>
      <c r="S292" s="57"/>
      <c r="T292" s="61">
        <f t="shared" si="25"/>
        <v>8600000</v>
      </c>
      <c r="U292" s="62">
        <v>2600000</v>
      </c>
      <c r="V292" s="63">
        <v>43787</v>
      </c>
      <c r="W292" s="63">
        <v>43787</v>
      </c>
      <c r="X292" s="63">
        <v>43830</v>
      </c>
      <c r="Y292" s="47">
        <v>43</v>
      </c>
      <c r="Z292" s="47"/>
      <c r="AA292" s="65"/>
      <c r="AB292" s="55"/>
      <c r="AC292" s="55"/>
      <c r="AD292" s="55"/>
      <c r="AE292" s="55" t="s">
        <v>71</v>
      </c>
      <c r="AF292" s="66">
        <f t="shared" si="24"/>
        <v>0.30232558139534882</v>
      </c>
      <c r="AG292" s="67">
        <f>IF(SUMPRODUCT((A$14:A292=A292)*(B$14:B292=B292)*(C$14:C292=C292))&gt;1,0,1)</f>
        <v>1</v>
      </c>
      <c r="AH292" s="68" t="str">
        <f t="shared" si="26"/>
        <v>Contratos de prestación de servicios profesionales y de apoyo a la gestión</v>
      </c>
      <c r="AI292" s="68" t="str">
        <f t="shared" si="27"/>
        <v>Contratación directa</v>
      </c>
      <c r="AJ292" s="69" t="str">
        <f>IFERROR(VLOOKUP(F292,[1]Tipo!$C$12:$C$27,1,FALSE),"NO")</f>
        <v>Prestación de servicios profesionales y de apoyo a la gestión, o para la ejecución de trabajos artísticos que sólo puedan encomendarse a determinadas personas naturales;</v>
      </c>
      <c r="AK292" s="68" t="str">
        <f t="shared" si="28"/>
        <v>Inversión</v>
      </c>
      <c r="AL292" s="68">
        <f t="shared" si="29"/>
        <v>45</v>
      </c>
      <c r="AM292" s="70"/>
      <c r="AN292" s="70"/>
      <c r="AO292" s="70"/>
      <c r="AP292"/>
      <c r="AQ292"/>
      <c r="AR292"/>
      <c r="AS292"/>
      <c r="AT292"/>
      <c r="AU292"/>
      <c r="AV292"/>
      <c r="AW292"/>
      <c r="AX292"/>
      <c r="AY292"/>
      <c r="AZ292"/>
      <c r="BA292"/>
      <c r="BB292"/>
      <c r="BC292"/>
      <c r="BD292"/>
      <c r="BE292"/>
      <c r="BF292"/>
      <c r="BG292"/>
      <c r="BH292"/>
      <c r="BI292"/>
      <c r="BJ292"/>
      <c r="BK292"/>
      <c r="BL292"/>
      <c r="BM292"/>
      <c r="BN292"/>
      <c r="BO292"/>
      <c r="BP292"/>
      <c r="BQ292"/>
    </row>
    <row r="293" spans="1:69" ht="27" customHeight="1" x14ac:dyDescent="0.25">
      <c r="A293" s="55">
        <v>300</v>
      </c>
      <c r="B293" s="47">
        <v>2019</v>
      </c>
      <c r="C293" s="48" t="s">
        <v>817</v>
      </c>
      <c r="D293" s="79" t="s">
        <v>65</v>
      </c>
      <c r="E293" s="48" t="s">
        <v>66</v>
      </c>
      <c r="F293" s="49" t="s">
        <v>67</v>
      </c>
      <c r="G293" s="50" t="s">
        <v>818</v>
      </c>
      <c r="H293" s="51" t="s">
        <v>69</v>
      </c>
      <c r="I293" s="52">
        <v>45</v>
      </c>
      <c r="J293" s="53" t="str">
        <f>IF(ISERROR(VLOOKUP(I293,[1]Eje_Pilar!$C$2:$E$47,2,FALSE))," ",VLOOKUP(I293,[1]Eje_Pilar!$C$2:$E$47,2,FALSE))</f>
        <v>Gobernanza e influencia local, regional e internacional</v>
      </c>
      <c r="K293" s="53" t="str">
        <f>IF(ISERROR(VLOOKUP(I293,[1]Eje_Pilar!$C$2:$E$47,3,FALSE))," ",VLOOKUP(I293,[1]Eje_Pilar!$C$2:$E$47,3,FALSE))</f>
        <v>Eje Transversal 4 Gobierno Legitimo, Fortalecimiento Local y Eficiencia</v>
      </c>
      <c r="L293" s="54">
        <v>1415</v>
      </c>
      <c r="M293" s="75">
        <v>19494600</v>
      </c>
      <c r="N293" s="56" t="s">
        <v>819</v>
      </c>
      <c r="O293" s="57">
        <v>7417200</v>
      </c>
      <c r="P293" s="58"/>
      <c r="Q293" s="59"/>
      <c r="R293" s="60"/>
      <c r="S293" s="57"/>
      <c r="T293" s="61">
        <f t="shared" si="25"/>
        <v>7417200</v>
      </c>
      <c r="U293" s="62">
        <v>7417200</v>
      </c>
      <c r="V293" s="63">
        <v>43787</v>
      </c>
      <c r="W293" s="63">
        <v>43788</v>
      </c>
      <c r="X293" s="63">
        <v>43830</v>
      </c>
      <c r="Y293" s="47">
        <v>42</v>
      </c>
      <c r="Z293" s="47"/>
      <c r="AA293" s="65"/>
      <c r="AB293" s="55"/>
      <c r="AC293" s="55"/>
      <c r="AD293" s="55"/>
      <c r="AE293" s="55" t="s">
        <v>71</v>
      </c>
      <c r="AF293" s="66">
        <f t="shared" si="24"/>
        <v>1</v>
      </c>
      <c r="AG293" s="67">
        <f>IF(SUMPRODUCT((A$14:A293=A293)*(B$14:B293=B293)*(C$14:C293=C293))&gt;1,0,1)</f>
        <v>1</v>
      </c>
      <c r="AH293" s="68" t="str">
        <f t="shared" si="26"/>
        <v>Contratos de prestación de servicios profesionales y de apoyo a la gestión</v>
      </c>
      <c r="AI293" s="68" t="str">
        <f t="shared" si="27"/>
        <v>Contratación directa</v>
      </c>
      <c r="AJ293" s="69" t="str">
        <f>IFERROR(VLOOKUP(F293,[1]Tipo!$C$12:$C$27,1,FALSE),"NO")</f>
        <v>Prestación de servicios profesionales y de apoyo a la gestión, o para la ejecución de trabajos artísticos que sólo puedan encomendarse a determinadas personas naturales;</v>
      </c>
      <c r="AK293" s="68" t="str">
        <f t="shared" si="28"/>
        <v>Inversión</v>
      </c>
      <c r="AL293" s="68">
        <f t="shared" si="29"/>
        <v>45</v>
      </c>
      <c r="AM293" s="70"/>
      <c r="AN293" s="70"/>
      <c r="AO293" s="70"/>
      <c r="AP293"/>
      <c r="AQ293"/>
      <c r="AR293"/>
      <c r="AS293"/>
      <c r="AT293"/>
      <c r="AU293"/>
      <c r="AV293"/>
      <c r="AW293"/>
      <c r="AX293"/>
      <c r="AY293"/>
      <c r="AZ293"/>
      <c r="BA293"/>
      <c r="BB293"/>
      <c r="BC293"/>
      <c r="BD293"/>
      <c r="BE293"/>
      <c r="BF293"/>
      <c r="BG293"/>
      <c r="BH293"/>
      <c r="BI293"/>
      <c r="BJ293"/>
      <c r="BK293"/>
      <c r="BL293"/>
      <c r="BM293"/>
      <c r="BN293"/>
      <c r="BO293"/>
      <c r="BP293"/>
      <c r="BQ293"/>
    </row>
    <row r="294" spans="1:69" ht="27" customHeight="1" x14ac:dyDescent="0.25">
      <c r="A294" s="55">
        <v>302</v>
      </c>
      <c r="B294" s="47">
        <v>2019</v>
      </c>
      <c r="C294" s="48" t="s">
        <v>820</v>
      </c>
      <c r="D294" s="79" t="s">
        <v>65</v>
      </c>
      <c r="E294" s="48" t="s">
        <v>66</v>
      </c>
      <c r="F294" s="49" t="s">
        <v>67</v>
      </c>
      <c r="G294" s="50" t="s">
        <v>821</v>
      </c>
      <c r="H294" s="51" t="s">
        <v>69</v>
      </c>
      <c r="I294" s="52">
        <v>45</v>
      </c>
      <c r="J294" s="53" t="str">
        <f>IF(ISERROR(VLOOKUP(I294,[1]Eje_Pilar!$C$2:$E$47,2,FALSE))," ",VLOOKUP(I294,[1]Eje_Pilar!$C$2:$E$47,2,FALSE))</f>
        <v>Gobernanza e influencia local, regional e internacional</v>
      </c>
      <c r="K294" s="53" t="str">
        <f>IF(ISERROR(VLOOKUP(I294,[1]Eje_Pilar!$C$2:$E$47,3,FALSE))," ",VLOOKUP(I294,[1]Eje_Pilar!$C$2:$E$47,3,FALSE))</f>
        <v>Eje Transversal 4 Gobierno Legitimo, Fortalecimiento Local y Eficiencia</v>
      </c>
      <c r="L294" s="54">
        <v>1415</v>
      </c>
      <c r="M294" s="75">
        <v>10953160</v>
      </c>
      <c r="N294" s="56" t="s">
        <v>822</v>
      </c>
      <c r="O294" s="57">
        <v>4019400</v>
      </c>
      <c r="P294" s="58"/>
      <c r="Q294" s="59"/>
      <c r="R294" s="60">
        <v>1</v>
      </c>
      <c r="S294" s="57">
        <v>2009700</v>
      </c>
      <c r="T294" s="61">
        <f t="shared" si="25"/>
        <v>6029100</v>
      </c>
      <c r="U294" s="62">
        <v>1148400</v>
      </c>
      <c r="V294" s="63">
        <v>43788</v>
      </c>
      <c r="W294" s="63">
        <v>43788</v>
      </c>
      <c r="X294" s="63">
        <v>43851</v>
      </c>
      <c r="Y294" s="47">
        <v>42</v>
      </c>
      <c r="Z294" s="47">
        <v>21</v>
      </c>
      <c r="AA294" s="65"/>
      <c r="AB294" s="55"/>
      <c r="AC294" s="55" t="s">
        <v>71</v>
      </c>
      <c r="AD294" s="55"/>
      <c r="AE294" s="55"/>
      <c r="AF294" s="66">
        <f t="shared" si="24"/>
        <v>0.19047619047619047</v>
      </c>
      <c r="AG294" s="67">
        <f>IF(SUMPRODUCT((A$14:A294=A294)*(B$14:B294=B294)*(C$14:C294=C294))&gt;1,0,1)</f>
        <v>1</v>
      </c>
      <c r="AH294" s="68" t="str">
        <f t="shared" si="26"/>
        <v>Contratos de prestación de servicios profesionales y de apoyo a la gestión</v>
      </c>
      <c r="AI294" s="68" t="str">
        <f t="shared" si="27"/>
        <v>Contratación directa</v>
      </c>
      <c r="AJ294" s="69" t="str">
        <f>IFERROR(VLOOKUP(F294,[1]Tipo!$C$12:$C$27,1,FALSE),"NO")</f>
        <v>Prestación de servicios profesionales y de apoyo a la gestión, o para la ejecución de trabajos artísticos que sólo puedan encomendarse a determinadas personas naturales;</v>
      </c>
      <c r="AK294" s="68" t="str">
        <f t="shared" si="28"/>
        <v>Inversión</v>
      </c>
      <c r="AL294" s="68">
        <f t="shared" si="29"/>
        <v>45</v>
      </c>
      <c r="AM294" s="70"/>
      <c r="AN294" s="70"/>
      <c r="AO294" s="70"/>
      <c r="AP294"/>
      <c r="AQ294"/>
      <c r="AR294"/>
      <c r="AS294"/>
      <c r="AT294"/>
      <c r="AU294"/>
      <c r="AV294"/>
      <c r="AW294"/>
      <c r="AX294"/>
      <c r="AY294"/>
      <c r="AZ294"/>
      <c r="BA294"/>
      <c r="BB294"/>
      <c r="BC294"/>
      <c r="BD294"/>
      <c r="BE294"/>
      <c r="BF294"/>
      <c r="BG294"/>
      <c r="BH294"/>
      <c r="BI294"/>
      <c r="BJ294"/>
      <c r="BK294"/>
      <c r="BL294"/>
      <c r="BM294"/>
      <c r="BN294"/>
      <c r="BO294"/>
      <c r="BP294"/>
      <c r="BQ294"/>
    </row>
    <row r="295" spans="1:69" ht="27" customHeight="1" x14ac:dyDescent="0.25">
      <c r="A295" s="55">
        <v>303</v>
      </c>
      <c r="B295" s="47">
        <v>2019</v>
      </c>
      <c r="C295" s="48" t="s">
        <v>823</v>
      </c>
      <c r="D295" s="79" t="s">
        <v>65</v>
      </c>
      <c r="E295" s="48" t="s">
        <v>66</v>
      </c>
      <c r="F295" s="49" t="s">
        <v>67</v>
      </c>
      <c r="G295" s="50" t="s">
        <v>824</v>
      </c>
      <c r="H295" s="51" t="s">
        <v>69</v>
      </c>
      <c r="I295" s="52">
        <v>45</v>
      </c>
      <c r="J295" s="53" t="str">
        <f>IF(ISERROR(VLOOKUP(I295,[1]Eje_Pilar!$C$2:$E$47,2,FALSE))," ",VLOOKUP(I295,[1]Eje_Pilar!$C$2:$E$47,2,FALSE))</f>
        <v>Gobernanza e influencia local, regional e internacional</v>
      </c>
      <c r="K295" s="53" t="str">
        <f>IF(ISERROR(VLOOKUP(I295,[1]Eje_Pilar!$C$2:$E$47,3,FALSE))," ",VLOOKUP(I295,[1]Eje_Pilar!$C$2:$E$47,3,FALSE))</f>
        <v>Eje Transversal 4 Gobierno Legitimo, Fortalecimiento Local y Eficiencia</v>
      </c>
      <c r="L295" s="54">
        <v>1415</v>
      </c>
      <c r="M295" s="75">
        <v>11232770</v>
      </c>
      <c r="N295" s="78" t="s">
        <v>825</v>
      </c>
      <c r="O295" s="57">
        <v>6225167</v>
      </c>
      <c r="P295" s="58"/>
      <c r="Q295" s="59"/>
      <c r="R295" s="60"/>
      <c r="S295" s="57"/>
      <c r="T295" s="61">
        <f t="shared" si="25"/>
        <v>6225167</v>
      </c>
      <c r="U295" s="62"/>
      <c r="V295" s="63">
        <v>43788</v>
      </c>
      <c r="W295" s="63">
        <v>43789</v>
      </c>
      <c r="X295" s="63">
        <v>43830</v>
      </c>
      <c r="Y295" s="47">
        <v>41</v>
      </c>
      <c r="Z295" s="47"/>
      <c r="AA295" s="65"/>
      <c r="AB295" s="55"/>
      <c r="AC295" s="55"/>
      <c r="AD295" s="55"/>
      <c r="AE295" s="55" t="s">
        <v>71</v>
      </c>
      <c r="AF295" s="66">
        <f t="shared" si="24"/>
        <v>0</v>
      </c>
      <c r="AG295" s="67">
        <f>IF(SUMPRODUCT((A$14:A295=A295)*(B$14:B295=B295)*(C$14:C295=C295))&gt;1,0,1)</f>
        <v>1</v>
      </c>
      <c r="AH295" s="68" t="str">
        <f t="shared" si="26"/>
        <v>Contratos de prestación de servicios profesionales y de apoyo a la gestión</v>
      </c>
      <c r="AI295" s="68" t="str">
        <f t="shared" si="27"/>
        <v>Contratación directa</v>
      </c>
      <c r="AJ295" s="69" t="str">
        <f>IFERROR(VLOOKUP(F295,[1]Tipo!$C$12:$C$27,1,FALSE),"NO")</f>
        <v>Prestación de servicios profesionales y de apoyo a la gestión, o para la ejecución de trabajos artísticos que sólo puedan encomendarse a determinadas personas naturales;</v>
      </c>
      <c r="AK295" s="68" t="str">
        <f t="shared" si="28"/>
        <v>Inversión</v>
      </c>
      <c r="AL295" s="68">
        <f t="shared" si="29"/>
        <v>45</v>
      </c>
      <c r="AM295" s="70"/>
      <c r="AN295" s="70"/>
      <c r="AO295" s="70"/>
      <c r="AP295"/>
      <c r="AQ295"/>
      <c r="AR295"/>
      <c r="AS295"/>
      <c r="AT295"/>
      <c r="AU295"/>
      <c r="AV295"/>
      <c r="AW295"/>
      <c r="AX295"/>
      <c r="AY295"/>
      <c r="AZ295"/>
      <c r="BA295"/>
      <c r="BB295"/>
      <c r="BC295"/>
      <c r="BD295"/>
      <c r="BE295"/>
      <c r="BF295"/>
      <c r="BG295"/>
      <c r="BH295"/>
      <c r="BI295"/>
      <c r="BJ295"/>
      <c r="BK295"/>
      <c r="BL295"/>
      <c r="BM295"/>
      <c r="BN295"/>
      <c r="BO295"/>
      <c r="BP295"/>
      <c r="BQ295"/>
    </row>
    <row r="296" spans="1:69" ht="27" customHeight="1" x14ac:dyDescent="0.25">
      <c r="A296" s="55">
        <v>304</v>
      </c>
      <c r="B296" s="47">
        <v>2019</v>
      </c>
      <c r="C296" s="48" t="s">
        <v>826</v>
      </c>
      <c r="D296" s="79" t="s">
        <v>65</v>
      </c>
      <c r="E296" s="48" t="s">
        <v>66</v>
      </c>
      <c r="F296" s="49" t="s">
        <v>67</v>
      </c>
      <c r="G296" s="50" t="s">
        <v>827</v>
      </c>
      <c r="H296" s="51" t="s">
        <v>69</v>
      </c>
      <c r="I296" s="52">
        <v>45</v>
      </c>
      <c r="J296" s="53" t="str">
        <f>IF(ISERROR(VLOOKUP(I296,[1]Eje_Pilar!$C$2:$E$47,2,FALSE))," ",VLOOKUP(I296,[1]Eje_Pilar!$C$2:$E$47,2,FALSE))</f>
        <v>Gobernanza e influencia local, regional e internacional</v>
      </c>
      <c r="K296" s="53" t="str">
        <f>IF(ISERROR(VLOOKUP(I296,[1]Eje_Pilar!$C$2:$E$47,3,FALSE))," ",VLOOKUP(I296,[1]Eje_Pilar!$C$2:$E$47,3,FALSE))</f>
        <v>Eje Transversal 4 Gobierno Legitimo, Fortalecimiento Local y Eficiencia</v>
      </c>
      <c r="L296" s="54">
        <v>1415</v>
      </c>
      <c r="M296" s="75">
        <v>80119053</v>
      </c>
      <c r="N296" s="56" t="s">
        <v>828</v>
      </c>
      <c r="O296" s="57">
        <v>5671667</v>
      </c>
      <c r="P296" s="58"/>
      <c r="Q296" s="59"/>
      <c r="R296" s="60"/>
      <c r="S296" s="57"/>
      <c r="T296" s="61">
        <f t="shared" si="25"/>
        <v>5671667</v>
      </c>
      <c r="U296" s="62">
        <v>1521667</v>
      </c>
      <c r="V296" s="63">
        <v>43788</v>
      </c>
      <c r="W296" s="63">
        <v>43789</v>
      </c>
      <c r="X296" s="63">
        <v>43830</v>
      </c>
      <c r="Y296" s="47">
        <v>41</v>
      </c>
      <c r="Z296" s="47"/>
      <c r="AA296" s="65"/>
      <c r="AB296" s="55"/>
      <c r="AC296" s="55"/>
      <c r="AD296" s="55"/>
      <c r="AE296" s="55" t="s">
        <v>71</v>
      </c>
      <c r="AF296" s="66">
        <f t="shared" si="24"/>
        <v>0.2682927259304892</v>
      </c>
      <c r="AG296" s="67">
        <f>IF(SUMPRODUCT((A$14:A296=A296)*(B$14:B296=B296)*(C$14:C296=C296))&gt;1,0,1)</f>
        <v>1</v>
      </c>
      <c r="AH296" s="68" t="str">
        <f t="shared" si="26"/>
        <v>Contratos de prestación de servicios profesionales y de apoyo a la gestión</v>
      </c>
      <c r="AI296" s="68" t="str">
        <f t="shared" si="27"/>
        <v>Contratación directa</v>
      </c>
      <c r="AJ296" s="69" t="str">
        <f>IFERROR(VLOOKUP(F296,[1]Tipo!$C$12:$C$27,1,FALSE),"NO")</f>
        <v>Prestación de servicios profesionales y de apoyo a la gestión, o para la ejecución de trabajos artísticos que sólo puedan encomendarse a determinadas personas naturales;</v>
      </c>
      <c r="AK296" s="68" t="str">
        <f t="shared" si="28"/>
        <v>Inversión</v>
      </c>
      <c r="AL296" s="68">
        <f t="shared" si="29"/>
        <v>45</v>
      </c>
      <c r="AM296" s="70"/>
      <c r="AN296" s="70"/>
      <c r="AO296" s="70"/>
      <c r="AP296"/>
      <c r="AQ296"/>
      <c r="AR296"/>
      <c r="AS296"/>
      <c r="AT296"/>
      <c r="AU296"/>
      <c r="AV296"/>
      <c r="AW296"/>
      <c r="AX296"/>
      <c r="AY296"/>
      <c r="AZ296"/>
      <c r="BA296"/>
      <c r="BB296"/>
      <c r="BC296"/>
      <c r="BD296"/>
      <c r="BE296"/>
      <c r="BF296"/>
      <c r="BG296"/>
      <c r="BH296"/>
      <c r="BI296"/>
      <c r="BJ296"/>
      <c r="BK296"/>
      <c r="BL296"/>
      <c r="BM296"/>
      <c r="BN296"/>
      <c r="BO296"/>
      <c r="BP296"/>
      <c r="BQ296"/>
    </row>
    <row r="297" spans="1:69" ht="27" customHeight="1" x14ac:dyDescent="0.25">
      <c r="A297" s="55">
        <v>305</v>
      </c>
      <c r="B297" s="47">
        <v>2019</v>
      </c>
      <c r="C297" s="48" t="s">
        <v>829</v>
      </c>
      <c r="D297" s="79" t="s">
        <v>65</v>
      </c>
      <c r="E297" s="48" t="s">
        <v>66</v>
      </c>
      <c r="F297" s="49" t="s">
        <v>67</v>
      </c>
      <c r="G297" s="50" t="s">
        <v>830</v>
      </c>
      <c r="H297" s="51" t="s">
        <v>69</v>
      </c>
      <c r="I297" s="52">
        <v>45</v>
      </c>
      <c r="J297" s="53" t="str">
        <f>IF(ISERROR(VLOOKUP(I297,[1]Eje_Pilar!$C$2:$E$47,2,FALSE))," ",VLOOKUP(I297,[1]Eje_Pilar!$C$2:$E$47,2,FALSE))</f>
        <v>Gobernanza e influencia local, regional e internacional</v>
      </c>
      <c r="K297" s="53" t="str">
        <f>IF(ISERROR(VLOOKUP(I297,[1]Eje_Pilar!$C$2:$E$47,3,FALSE))," ",VLOOKUP(I297,[1]Eje_Pilar!$C$2:$E$47,3,FALSE))</f>
        <v>Eje Transversal 4 Gobierno Legitimo, Fortalecimiento Local y Eficiencia</v>
      </c>
      <c r="L297" s="54">
        <v>1415</v>
      </c>
      <c r="M297" s="75">
        <v>79704956</v>
      </c>
      <c r="N297" s="56" t="s">
        <v>831</v>
      </c>
      <c r="O297" s="57">
        <v>2509200</v>
      </c>
      <c r="P297" s="58"/>
      <c r="Q297" s="59"/>
      <c r="R297" s="60"/>
      <c r="S297" s="57"/>
      <c r="T297" s="61">
        <f t="shared" si="25"/>
        <v>2509200</v>
      </c>
      <c r="U297" s="62">
        <v>673200</v>
      </c>
      <c r="V297" s="63">
        <v>43788</v>
      </c>
      <c r="W297" s="63">
        <v>43789</v>
      </c>
      <c r="X297" s="63">
        <v>43830</v>
      </c>
      <c r="Y297" s="47">
        <v>41</v>
      </c>
      <c r="Z297" s="47"/>
      <c r="AA297" s="65"/>
      <c r="AB297" s="55"/>
      <c r="AC297" s="55"/>
      <c r="AD297" s="55"/>
      <c r="AE297" s="55" t="s">
        <v>71</v>
      </c>
      <c r="AF297" s="66">
        <f t="shared" si="24"/>
        <v>0.26829268292682928</v>
      </c>
      <c r="AG297" s="67">
        <f>IF(SUMPRODUCT((A$14:A297=A297)*(B$14:B297=B297)*(C$14:C297=C297))&gt;1,0,1)</f>
        <v>1</v>
      </c>
      <c r="AH297" s="68" t="str">
        <f t="shared" si="26"/>
        <v>Contratos de prestación de servicios profesionales y de apoyo a la gestión</v>
      </c>
      <c r="AI297" s="68" t="str">
        <f t="shared" si="27"/>
        <v>Contratación directa</v>
      </c>
      <c r="AJ297" s="69" t="str">
        <f>IFERROR(VLOOKUP(F297,[1]Tipo!$C$12:$C$27,1,FALSE),"NO")</f>
        <v>Prestación de servicios profesionales y de apoyo a la gestión, o para la ejecución de trabajos artísticos que sólo puedan encomendarse a determinadas personas naturales;</v>
      </c>
      <c r="AK297" s="68" t="str">
        <f t="shared" si="28"/>
        <v>Inversión</v>
      </c>
      <c r="AL297" s="68">
        <f t="shared" si="29"/>
        <v>45</v>
      </c>
      <c r="AM297" s="70"/>
      <c r="AN297" s="70"/>
      <c r="AO297" s="70"/>
      <c r="AP297"/>
      <c r="AQ297"/>
      <c r="AR297"/>
      <c r="AS297"/>
      <c r="AT297"/>
      <c r="AU297"/>
      <c r="AV297"/>
      <c r="AW297"/>
      <c r="AX297"/>
      <c r="AY297"/>
      <c r="AZ297"/>
      <c r="BA297"/>
      <c r="BB297"/>
      <c r="BC297"/>
      <c r="BD297"/>
      <c r="BE297"/>
      <c r="BF297"/>
      <c r="BG297"/>
      <c r="BH297"/>
      <c r="BI297"/>
      <c r="BJ297"/>
      <c r="BK297"/>
      <c r="BL297"/>
      <c r="BM297"/>
      <c r="BN297"/>
      <c r="BO297"/>
      <c r="BP297"/>
      <c r="BQ297"/>
    </row>
    <row r="298" spans="1:69" ht="27" customHeight="1" x14ac:dyDescent="0.25">
      <c r="A298" s="55">
        <v>306</v>
      </c>
      <c r="B298" s="47">
        <v>2019</v>
      </c>
      <c r="C298" s="48" t="s">
        <v>832</v>
      </c>
      <c r="D298" s="79" t="s">
        <v>65</v>
      </c>
      <c r="E298" s="48" t="s">
        <v>66</v>
      </c>
      <c r="F298" s="49" t="s">
        <v>67</v>
      </c>
      <c r="G298" s="50" t="s">
        <v>833</v>
      </c>
      <c r="H298" s="51" t="s">
        <v>69</v>
      </c>
      <c r="I298" s="52">
        <v>45</v>
      </c>
      <c r="J298" s="53" t="str">
        <f>IF(ISERROR(VLOOKUP(I298,[1]Eje_Pilar!$C$2:$E$47,2,FALSE))," ",VLOOKUP(I298,[1]Eje_Pilar!$C$2:$E$47,2,FALSE))</f>
        <v>Gobernanza e influencia local, regional e internacional</v>
      </c>
      <c r="K298" s="53" t="str">
        <f>IF(ISERROR(VLOOKUP(I298,[1]Eje_Pilar!$C$2:$E$47,3,FALSE))," ",VLOOKUP(I298,[1]Eje_Pilar!$C$2:$E$47,3,FALSE))</f>
        <v>Eje Transversal 4 Gobierno Legitimo, Fortalecimiento Local y Eficiencia</v>
      </c>
      <c r="L298" s="54">
        <v>1415</v>
      </c>
      <c r="M298" s="55">
        <v>1022941044</v>
      </c>
      <c r="N298" s="56" t="s">
        <v>834</v>
      </c>
      <c r="O298" s="57">
        <v>2570400</v>
      </c>
      <c r="P298" s="58"/>
      <c r="Q298" s="59"/>
      <c r="R298" s="60"/>
      <c r="S298" s="57"/>
      <c r="T298" s="61">
        <f t="shared" si="25"/>
        <v>2570400</v>
      </c>
      <c r="U298" s="62">
        <v>612000</v>
      </c>
      <c r="V298" s="63">
        <v>43788</v>
      </c>
      <c r="W298" s="63">
        <v>43790</v>
      </c>
      <c r="X298" s="63">
        <v>43830</v>
      </c>
      <c r="Y298" s="47">
        <v>40</v>
      </c>
      <c r="Z298" s="47"/>
      <c r="AA298" s="65"/>
      <c r="AB298" s="55"/>
      <c r="AC298" s="55"/>
      <c r="AD298" s="55"/>
      <c r="AE298" s="55" t="s">
        <v>71</v>
      </c>
      <c r="AF298" s="66">
        <f t="shared" si="24"/>
        <v>0.23809523809523808</v>
      </c>
      <c r="AG298" s="67">
        <f>IF(SUMPRODUCT((A$14:A298=A298)*(B$14:B298=B298)*(C$14:C298=C298))&gt;1,0,1)</f>
        <v>1</v>
      </c>
      <c r="AH298" s="68" t="str">
        <f t="shared" si="26"/>
        <v>Contratos de prestación de servicios profesionales y de apoyo a la gestión</v>
      </c>
      <c r="AI298" s="68" t="str">
        <f t="shared" si="27"/>
        <v>Contratación directa</v>
      </c>
      <c r="AJ298" s="69" t="str">
        <f>IFERROR(VLOOKUP(F298,[1]Tipo!$C$12:$C$27,1,FALSE),"NO")</f>
        <v>Prestación de servicios profesionales y de apoyo a la gestión, o para la ejecución de trabajos artísticos que sólo puedan encomendarse a determinadas personas naturales;</v>
      </c>
      <c r="AK298" s="68" t="str">
        <f t="shared" si="28"/>
        <v>Inversión</v>
      </c>
      <c r="AL298" s="68">
        <f t="shared" si="29"/>
        <v>45</v>
      </c>
      <c r="AM298" s="70"/>
      <c r="AN298" s="70"/>
      <c r="AO298" s="70"/>
      <c r="AP298"/>
      <c r="AQ298"/>
      <c r="AR298"/>
      <c r="AS298"/>
      <c r="AT298"/>
      <c r="AU298"/>
      <c r="AV298"/>
      <c r="AW298"/>
      <c r="AX298"/>
      <c r="AY298"/>
      <c r="AZ298"/>
      <c r="BA298"/>
      <c r="BB298"/>
      <c r="BC298"/>
      <c r="BD298"/>
      <c r="BE298"/>
      <c r="BF298"/>
      <c r="BG298"/>
      <c r="BH298"/>
      <c r="BI298"/>
      <c r="BJ298"/>
      <c r="BK298"/>
      <c r="BL298"/>
      <c r="BM298"/>
      <c r="BN298"/>
      <c r="BO298"/>
      <c r="BP298"/>
      <c r="BQ298"/>
    </row>
    <row r="299" spans="1:69" ht="27" customHeight="1" x14ac:dyDescent="0.25">
      <c r="A299" s="55">
        <v>307</v>
      </c>
      <c r="B299" s="47">
        <v>2019</v>
      </c>
      <c r="C299" s="48" t="s">
        <v>835</v>
      </c>
      <c r="D299" s="79" t="s">
        <v>65</v>
      </c>
      <c r="E299" s="48" t="s">
        <v>66</v>
      </c>
      <c r="F299" s="49" t="s">
        <v>67</v>
      </c>
      <c r="G299" s="50" t="s">
        <v>836</v>
      </c>
      <c r="H299" s="51" t="s">
        <v>69</v>
      </c>
      <c r="I299" s="52">
        <v>45</v>
      </c>
      <c r="J299" s="53" t="str">
        <f>IF(ISERROR(VLOOKUP(I299,[1]Eje_Pilar!$C$2:$E$47,2,FALSE))," ",VLOOKUP(I299,[1]Eje_Pilar!$C$2:$E$47,2,FALSE))</f>
        <v>Gobernanza e influencia local, regional e internacional</v>
      </c>
      <c r="K299" s="53" t="str">
        <f>IF(ISERROR(VLOOKUP(I299,[1]Eje_Pilar!$C$2:$E$47,3,FALSE))," ",VLOOKUP(I299,[1]Eje_Pilar!$C$2:$E$47,3,FALSE))</f>
        <v>Eje Transversal 4 Gobierno Legitimo, Fortalecimiento Local y Eficiencia</v>
      </c>
      <c r="L299" s="54">
        <v>1415</v>
      </c>
      <c r="M299" s="55">
        <v>1022948317</v>
      </c>
      <c r="N299" s="56" t="s">
        <v>380</v>
      </c>
      <c r="O299" s="57">
        <v>2830363</v>
      </c>
      <c r="P299" s="58"/>
      <c r="Q299" s="59"/>
      <c r="R299" s="60"/>
      <c r="S299" s="57"/>
      <c r="T299" s="61">
        <f t="shared" si="25"/>
        <v>2830363</v>
      </c>
      <c r="U299" s="62">
        <v>759366</v>
      </c>
      <c r="V299" s="63">
        <v>43789</v>
      </c>
      <c r="W299" s="63">
        <v>43789</v>
      </c>
      <c r="X299" s="63">
        <v>43830</v>
      </c>
      <c r="Y299" s="47">
        <v>41</v>
      </c>
      <c r="Z299" s="47"/>
      <c r="AA299" s="65"/>
      <c r="AB299" s="55"/>
      <c r="AC299" s="55"/>
      <c r="AD299" s="55"/>
      <c r="AE299" s="55" t="s">
        <v>71</v>
      </c>
      <c r="AF299" s="66">
        <f t="shared" si="24"/>
        <v>0.26829279495244956</v>
      </c>
      <c r="AG299" s="67">
        <f>IF(SUMPRODUCT((A$14:A299=A299)*(B$14:B299=B299)*(C$14:C299=C299))&gt;1,0,1)</f>
        <v>1</v>
      </c>
      <c r="AH299" s="68" t="str">
        <f t="shared" si="26"/>
        <v>Contratos de prestación de servicios profesionales y de apoyo a la gestión</v>
      </c>
      <c r="AI299" s="68" t="str">
        <f t="shared" si="27"/>
        <v>Contratación directa</v>
      </c>
      <c r="AJ299" s="69" t="str">
        <f>IFERROR(VLOOKUP(F299,[1]Tipo!$C$12:$C$27,1,FALSE),"NO")</f>
        <v>Prestación de servicios profesionales y de apoyo a la gestión, o para la ejecución de trabajos artísticos que sólo puedan encomendarse a determinadas personas naturales;</v>
      </c>
      <c r="AK299" s="68" t="str">
        <f t="shared" si="28"/>
        <v>Inversión</v>
      </c>
      <c r="AL299" s="68">
        <f t="shared" si="29"/>
        <v>45</v>
      </c>
      <c r="AM299" s="70"/>
      <c r="AN299" s="70"/>
      <c r="AO299" s="70"/>
      <c r="AP299"/>
      <c r="AQ299"/>
      <c r="AR299"/>
      <c r="AS299"/>
      <c r="AT299"/>
      <c r="AU299"/>
      <c r="AV299"/>
      <c r="AW299"/>
      <c r="AX299"/>
      <c r="AY299"/>
      <c r="AZ299"/>
      <c r="BA299"/>
      <c r="BB299"/>
      <c r="BC299"/>
      <c r="BD299"/>
      <c r="BE299"/>
      <c r="BF299"/>
      <c r="BG299"/>
      <c r="BH299"/>
      <c r="BI299"/>
      <c r="BJ299"/>
      <c r="BK299"/>
      <c r="BL299"/>
      <c r="BM299"/>
      <c r="BN299"/>
      <c r="BO299"/>
      <c r="BP299"/>
      <c r="BQ299"/>
    </row>
    <row r="300" spans="1:69" ht="27" customHeight="1" x14ac:dyDescent="0.25">
      <c r="A300" s="55">
        <v>308</v>
      </c>
      <c r="B300" s="47">
        <v>2019</v>
      </c>
      <c r="C300" s="48" t="s">
        <v>837</v>
      </c>
      <c r="D300" s="79" t="s">
        <v>65</v>
      </c>
      <c r="E300" s="48" t="s">
        <v>66</v>
      </c>
      <c r="F300" s="49" t="s">
        <v>67</v>
      </c>
      <c r="G300" s="50" t="s">
        <v>838</v>
      </c>
      <c r="H300" s="51" t="s">
        <v>69</v>
      </c>
      <c r="I300" s="52">
        <v>45</v>
      </c>
      <c r="J300" s="53" t="str">
        <f>IF(ISERROR(VLOOKUP(I300,[1]Eje_Pilar!$C$2:$E$47,2,FALSE))," ",VLOOKUP(I300,[1]Eje_Pilar!$C$2:$E$47,2,FALSE))</f>
        <v>Gobernanza e influencia local, regional e internacional</v>
      </c>
      <c r="K300" s="53" t="str">
        <f>IF(ISERROR(VLOOKUP(I300,[1]Eje_Pilar!$C$2:$E$47,3,FALSE))," ",VLOOKUP(I300,[1]Eje_Pilar!$C$2:$E$47,3,FALSE))</f>
        <v>Eje Transversal 4 Gobierno Legitimo, Fortalecimiento Local y Eficiencia</v>
      </c>
      <c r="L300" s="54">
        <v>1415</v>
      </c>
      <c r="M300" s="55">
        <v>80228231</v>
      </c>
      <c r="N300" s="56" t="s">
        <v>839</v>
      </c>
      <c r="O300" s="57">
        <v>6073333</v>
      </c>
      <c r="P300" s="58"/>
      <c r="Q300" s="59"/>
      <c r="R300" s="60"/>
      <c r="S300" s="57"/>
      <c r="T300" s="61">
        <f t="shared" si="25"/>
        <v>6073333</v>
      </c>
      <c r="U300" s="62">
        <v>1518333</v>
      </c>
      <c r="V300" s="63">
        <v>43789</v>
      </c>
      <c r="W300" s="63">
        <v>43790</v>
      </c>
      <c r="X300" s="63">
        <v>43830</v>
      </c>
      <c r="Y300" s="47">
        <v>40</v>
      </c>
      <c r="Z300" s="47"/>
      <c r="AA300" s="65"/>
      <c r="AB300" s="55"/>
      <c r="AC300" s="55"/>
      <c r="AD300" s="55"/>
      <c r="AE300" s="55" t="s">
        <v>71</v>
      </c>
      <c r="AF300" s="66">
        <f t="shared" si="24"/>
        <v>0.24999995883644122</v>
      </c>
      <c r="AG300" s="67">
        <f>IF(SUMPRODUCT((A$14:A300=A300)*(B$14:B300=B300)*(C$14:C300=C300))&gt;1,0,1)</f>
        <v>1</v>
      </c>
      <c r="AH300" s="68" t="str">
        <f t="shared" si="26"/>
        <v>Contratos de prestación de servicios profesionales y de apoyo a la gestión</v>
      </c>
      <c r="AI300" s="68" t="str">
        <f t="shared" si="27"/>
        <v>Contratación directa</v>
      </c>
      <c r="AJ300" s="69" t="str">
        <f>IFERROR(VLOOKUP(F300,[1]Tipo!$C$12:$C$27,1,FALSE),"NO")</f>
        <v>Prestación de servicios profesionales y de apoyo a la gestión, o para la ejecución de trabajos artísticos que sólo puedan encomendarse a determinadas personas naturales;</v>
      </c>
      <c r="AK300" s="68" t="str">
        <f t="shared" si="28"/>
        <v>Inversión</v>
      </c>
      <c r="AL300" s="68">
        <f t="shared" si="29"/>
        <v>45</v>
      </c>
      <c r="AM300" s="70"/>
      <c r="AN300" s="70"/>
      <c r="AO300" s="70"/>
      <c r="AP300"/>
      <c r="AQ300"/>
      <c r="AR300"/>
      <c r="AS300"/>
      <c r="AT300"/>
      <c r="AU300"/>
      <c r="AV300"/>
      <c r="AW300"/>
      <c r="AX300"/>
      <c r="AY300"/>
      <c r="AZ300"/>
      <c r="BA300"/>
      <c r="BB300"/>
      <c r="BC300"/>
      <c r="BD300"/>
      <c r="BE300"/>
      <c r="BF300"/>
      <c r="BG300"/>
      <c r="BH300"/>
      <c r="BI300"/>
      <c r="BJ300"/>
      <c r="BK300"/>
      <c r="BL300"/>
      <c r="BM300"/>
      <c r="BN300"/>
      <c r="BO300"/>
      <c r="BP300"/>
      <c r="BQ300"/>
    </row>
    <row r="301" spans="1:69" ht="27" customHeight="1" x14ac:dyDescent="0.25">
      <c r="A301" s="55">
        <v>309</v>
      </c>
      <c r="B301" s="47">
        <v>2019</v>
      </c>
      <c r="C301" s="48" t="s">
        <v>840</v>
      </c>
      <c r="D301" s="79" t="s">
        <v>65</v>
      </c>
      <c r="E301" s="48" t="s">
        <v>66</v>
      </c>
      <c r="F301" s="49" t="s">
        <v>67</v>
      </c>
      <c r="G301" s="50" t="s">
        <v>841</v>
      </c>
      <c r="H301" s="51" t="s">
        <v>69</v>
      </c>
      <c r="I301" s="52">
        <v>45</v>
      </c>
      <c r="J301" s="53" t="str">
        <f>IF(ISERROR(VLOOKUP(I301,[1]Eje_Pilar!$C$2:$E$47,2,FALSE))," ",VLOOKUP(I301,[1]Eje_Pilar!$C$2:$E$47,2,FALSE))</f>
        <v>Gobernanza e influencia local, regional e internacional</v>
      </c>
      <c r="K301" s="53" t="str">
        <f>IF(ISERROR(VLOOKUP(I301,[1]Eje_Pilar!$C$2:$E$47,3,FALSE))," ",VLOOKUP(I301,[1]Eje_Pilar!$C$2:$E$47,3,FALSE))</f>
        <v>Eje Transversal 4 Gobierno Legitimo, Fortalecimiento Local y Eficiencia</v>
      </c>
      <c r="L301" s="54">
        <v>1415</v>
      </c>
      <c r="M301" s="55">
        <v>1032434954</v>
      </c>
      <c r="N301" s="56" t="s">
        <v>842</v>
      </c>
      <c r="O301" s="57">
        <v>6073333</v>
      </c>
      <c r="P301" s="58"/>
      <c r="Q301" s="59"/>
      <c r="R301" s="60"/>
      <c r="S301" s="57"/>
      <c r="T301" s="61">
        <f t="shared" si="25"/>
        <v>6073333</v>
      </c>
      <c r="U301" s="62">
        <v>911000</v>
      </c>
      <c r="V301" s="63">
        <v>43789</v>
      </c>
      <c r="W301" s="63">
        <v>43794</v>
      </c>
      <c r="X301" s="63">
        <v>43830</v>
      </c>
      <c r="Y301" s="47">
        <v>36</v>
      </c>
      <c r="Z301" s="47"/>
      <c r="AA301" s="65"/>
      <c r="AB301" s="55"/>
      <c r="AC301" s="55"/>
      <c r="AD301" s="55"/>
      <c r="AE301" s="55" t="s">
        <v>71</v>
      </c>
      <c r="AF301" s="66">
        <f t="shared" si="24"/>
        <v>0.15000000823271176</v>
      </c>
      <c r="AG301" s="67">
        <f>IF(SUMPRODUCT((A$14:A301=A301)*(B$14:B301=B301)*(C$14:C301=C301))&gt;1,0,1)</f>
        <v>1</v>
      </c>
      <c r="AH301" s="68" t="str">
        <f t="shared" si="26"/>
        <v>Contratos de prestación de servicios profesionales y de apoyo a la gestión</v>
      </c>
      <c r="AI301" s="68" t="str">
        <f t="shared" si="27"/>
        <v>Contratación directa</v>
      </c>
      <c r="AJ301" s="69" t="str">
        <f>IFERROR(VLOOKUP(F301,[1]Tipo!$C$12:$C$27,1,FALSE),"NO")</f>
        <v>Prestación de servicios profesionales y de apoyo a la gestión, o para la ejecución de trabajos artísticos que sólo puedan encomendarse a determinadas personas naturales;</v>
      </c>
      <c r="AK301" s="68" t="str">
        <f t="shared" si="28"/>
        <v>Inversión</v>
      </c>
      <c r="AL301" s="68">
        <f t="shared" si="29"/>
        <v>45</v>
      </c>
      <c r="AM301" s="70"/>
      <c r="AN301" s="70"/>
      <c r="AO301" s="70"/>
      <c r="AP301"/>
      <c r="AQ301"/>
      <c r="AR301"/>
      <c r="AS301"/>
      <c r="AT301"/>
      <c r="AU301"/>
      <c r="AV301"/>
      <c r="AW301"/>
      <c r="AX301"/>
      <c r="AY301"/>
      <c r="AZ301"/>
      <c r="BA301"/>
      <c r="BB301"/>
      <c r="BC301"/>
      <c r="BD301"/>
      <c r="BE301"/>
      <c r="BF301"/>
      <c r="BG301"/>
      <c r="BH301"/>
      <c r="BI301"/>
      <c r="BJ301"/>
      <c r="BK301"/>
      <c r="BL301"/>
      <c r="BM301"/>
      <c r="BN301"/>
      <c r="BO301"/>
      <c r="BP301"/>
      <c r="BQ301"/>
    </row>
    <row r="302" spans="1:69" ht="27" customHeight="1" x14ac:dyDescent="0.25">
      <c r="A302" s="55">
        <v>310</v>
      </c>
      <c r="B302" s="47">
        <v>2019</v>
      </c>
      <c r="C302" s="48" t="s">
        <v>843</v>
      </c>
      <c r="D302" s="79" t="s">
        <v>65</v>
      </c>
      <c r="E302" s="48" t="s">
        <v>66</v>
      </c>
      <c r="F302" s="49" t="s">
        <v>67</v>
      </c>
      <c r="G302" s="50" t="s">
        <v>844</v>
      </c>
      <c r="H302" s="51" t="s">
        <v>69</v>
      </c>
      <c r="I302" s="52">
        <v>45</v>
      </c>
      <c r="J302" s="53" t="str">
        <f>IF(ISERROR(VLOOKUP(I302,[1]Eje_Pilar!$C$2:$E$47,2,FALSE))," ",VLOOKUP(I302,[1]Eje_Pilar!$C$2:$E$47,2,FALSE))</f>
        <v>Gobernanza e influencia local, regional e internacional</v>
      </c>
      <c r="K302" s="53" t="str">
        <f>IF(ISERROR(VLOOKUP(I302,[1]Eje_Pilar!$C$2:$E$47,3,FALSE))," ",VLOOKUP(I302,[1]Eje_Pilar!$C$2:$E$47,3,FALSE))</f>
        <v>Eje Transversal 4 Gobierno Legitimo, Fortalecimiento Local y Eficiencia</v>
      </c>
      <c r="L302" s="54">
        <v>1415</v>
      </c>
      <c r="M302" s="55">
        <v>1019115610</v>
      </c>
      <c r="N302" s="56" t="s">
        <v>845</v>
      </c>
      <c r="O302" s="57">
        <v>2649334</v>
      </c>
      <c r="P302" s="58"/>
      <c r="Q302" s="59"/>
      <c r="R302" s="60">
        <v>1</v>
      </c>
      <c r="S302" s="57">
        <v>1258433</v>
      </c>
      <c r="T302" s="61">
        <f t="shared" si="25"/>
        <v>3907767</v>
      </c>
      <c r="U302" s="62"/>
      <c r="V302" s="63">
        <v>43789</v>
      </c>
      <c r="W302" s="63">
        <v>43791</v>
      </c>
      <c r="X302" s="63">
        <v>43849</v>
      </c>
      <c r="Y302" s="47">
        <v>39</v>
      </c>
      <c r="Z302" s="47">
        <v>19</v>
      </c>
      <c r="AA302" s="65"/>
      <c r="AB302" s="55"/>
      <c r="AC302" s="55"/>
      <c r="AD302" s="55" t="s">
        <v>71</v>
      </c>
      <c r="AE302" s="55"/>
      <c r="AF302" s="66">
        <f t="shared" si="24"/>
        <v>0</v>
      </c>
      <c r="AG302" s="67">
        <f>IF(SUMPRODUCT((A$14:A302=A302)*(B$14:B302=B302)*(C$14:C302=C302))&gt;1,0,1)</f>
        <v>1</v>
      </c>
      <c r="AH302" s="68" t="str">
        <f t="shared" si="26"/>
        <v>Contratos de prestación de servicios profesionales y de apoyo a la gestión</v>
      </c>
      <c r="AI302" s="68" t="str">
        <f t="shared" si="27"/>
        <v>Contratación directa</v>
      </c>
      <c r="AJ302" s="69" t="str">
        <f>IFERROR(VLOOKUP(F302,[1]Tipo!$C$12:$C$27,1,FALSE),"NO")</f>
        <v>Prestación de servicios profesionales y de apoyo a la gestión, o para la ejecución de trabajos artísticos que sólo puedan encomendarse a determinadas personas naturales;</v>
      </c>
      <c r="AK302" s="68" t="str">
        <f t="shared" si="28"/>
        <v>Inversión</v>
      </c>
      <c r="AL302" s="68">
        <f t="shared" si="29"/>
        <v>45</v>
      </c>
      <c r="AM302" s="70"/>
      <c r="AN302" s="70"/>
      <c r="AO302" s="70"/>
      <c r="AP302"/>
      <c r="AQ302"/>
      <c r="AR302"/>
      <c r="AS302"/>
      <c r="AT302"/>
      <c r="AU302"/>
      <c r="AV302"/>
      <c r="AW302"/>
      <c r="AX302"/>
      <c r="AY302"/>
      <c r="AZ302"/>
      <c r="BA302"/>
      <c r="BB302"/>
      <c r="BC302"/>
      <c r="BD302"/>
      <c r="BE302"/>
      <c r="BF302"/>
      <c r="BG302"/>
      <c r="BH302"/>
      <c r="BI302"/>
      <c r="BJ302"/>
      <c r="BK302"/>
      <c r="BL302"/>
      <c r="BM302"/>
      <c r="BN302"/>
      <c r="BO302"/>
      <c r="BP302"/>
      <c r="BQ302"/>
    </row>
    <row r="303" spans="1:69" ht="27" customHeight="1" x14ac:dyDescent="0.25">
      <c r="A303" s="55">
        <v>311</v>
      </c>
      <c r="B303" s="47">
        <v>2019</v>
      </c>
      <c r="C303" s="48" t="s">
        <v>846</v>
      </c>
      <c r="D303" s="79" t="s">
        <v>65</v>
      </c>
      <c r="E303" s="48" t="s">
        <v>66</v>
      </c>
      <c r="F303" s="49" t="s">
        <v>67</v>
      </c>
      <c r="G303" s="50" t="s">
        <v>847</v>
      </c>
      <c r="H303" s="51" t="s">
        <v>69</v>
      </c>
      <c r="I303" s="52">
        <v>45</v>
      </c>
      <c r="J303" s="53" t="str">
        <f>IF(ISERROR(VLOOKUP(I303,[1]Eje_Pilar!$C$2:$E$47,2,FALSE))," ",VLOOKUP(I303,[1]Eje_Pilar!$C$2:$E$47,2,FALSE))</f>
        <v>Gobernanza e influencia local, regional e internacional</v>
      </c>
      <c r="K303" s="53" t="str">
        <f>IF(ISERROR(VLOOKUP(I303,[1]Eje_Pilar!$C$2:$E$47,3,FALSE))," ",VLOOKUP(I303,[1]Eje_Pilar!$C$2:$E$47,3,FALSE))</f>
        <v>Eje Transversal 4 Gobierno Legitimo, Fortalecimiento Local y Eficiencia</v>
      </c>
      <c r="L303" s="54">
        <v>1415</v>
      </c>
      <c r="M303" s="55">
        <v>1010012831</v>
      </c>
      <c r="N303" s="56" t="s">
        <v>848</v>
      </c>
      <c r="O303" s="57">
        <v>3933333</v>
      </c>
      <c r="P303" s="58"/>
      <c r="Q303" s="59"/>
      <c r="R303" s="60">
        <v>1</v>
      </c>
      <c r="S303" s="57">
        <v>1868333</v>
      </c>
      <c r="T303" s="61">
        <f t="shared" si="25"/>
        <v>5801666</v>
      </c>
      <c r="U303" s="62">
        <v>885000</v>
      </c>
      <c r="V303" s="63">
        <v>43789</v>
      </c>
      <c r="W303" s="63">
        <v>43791</v>
      </c>
      <c r="X303" s="63">
        <v>43849</v>
      </c>
      <c r="Y303" s="47">
        <v>39</v>
      </c>
      <c r="Z303" s="47">
        <v>19</v>
      </c>
      <c r="AA303" s="65"/>
      <c r="AB303" s="55"/>
      <c r="AC303" s="55"/>
      <c r="AD303" s="55" t="s">
        <v>71</v>
      </c>
      <c r="AE303" s="55"/>
      <c r="AF303" s="66">
        <f t="shared" si="24"/>
        <v>0.15254239040992709</v>
      </c>
      <c r="AG303" s="67">
        <f>IF(SUMPRODUCT((A$14:A303=A303)*(B$14:B303=B303)*(C$14:C303=C303))&gt;1,0,1)</f>
        <v>1</v>
      </c>
      <c r="AH303" s="68" t="str">
        <f t="shared" si="26"/>
        <v>Contratos de prestación de servicios profesionales y de apoyo a la gestión</v>
      </c>
      <c r="AI303" s="68" t="str">
        <f t="shared" si="27"/>
        <v>Contratación directa</v>
      </c>
      <c r="AJ303" s="69" t="str">
        <f>IFERROR(VLOOKUP(F303,[1]Tipo!$C$12:$C$27,1,FALSE),"NO")</f>
        <v>Prestación de servicios profesionales y de apoyo a la gestión, o para la ejecución de trabajos artísticos que sólo puedan encomendarse a determinadas personas naturales;</v>
      </c>
      <c r="AK303" s="68" t="str">
        <f t="shared" si="28"/>
        <v>Inversión</v>
      </c>
      <c r="AL303" s="68">
        <f t="shared" si="29"/>
        <v>45</v>
      </c>
      <c r="AM303" s="70"/>
      <c r="AN303" s="70"/>
      <c r="AO303" s="70"/>
      <c r="AP303"/>
      <c r="AQ303"/>
      <c r="AR303"/>
      <c r="AS303"/>
      <c r="AT303"/>
      <c r="AU303"/>
      <c r="AV303"/>
      <c r="AW303"/>
      <c r="AX303"/>
      <c r="AY303"/>
      <c r="AZ303"/>
      <c r="BA303"/>
      <c r="BB303"/>
      <c r="BC303"/>
      <c r="BD303"/>
      <c r="BE303"/>
      <c r="BF303"/>
      <c r="BG303"/>
      <c r="BH303"/>
      <c r="BI303"/>
      <c r="BJ303"/>
      <c r="BK303"/>
      <c r="BL303"/>
      <c r="BM303"/>
      <c r="BN303"/>
      <c r="BO303"/>
      <c r="BP303"/>
      <c r="BQ303"/>
    </row>
    <row r="304" spans="1:69" ht="27" customHeight="1" x14ac:dyDescent="0.25">
      <c r="A304" s="55">
        <v>312</v>
      </c>
      <c r="B304" s="47">
        <v>2019</v>
      </c>
      <c r="C304" s="48" t="s">
        <v>849</v>
      </c>
      <c r="D304" s="79" t="s">
        <v>65</v>
      </c>
      <c r="E304" s="48" t="s">
        <v>66</v>
      </c>
      <c r="F304" s="49" t="s">
        <v>67</v>
      </c>
      <c r="G304" s="50" t="s">
        <v>850</v>
      </c>
      <c r="H304" s="51" t="s">
        <v>69</v>
      </c>
      <c r="I304" s="52">
        <v>45</v>
      </c>
      <c r="J304" s="53" t="str">
        <f>IF(ISERROR(VLOOKUP(I304,[1]Eje_Pilar!$C$2:$E$47,2,FALSE))," ",VLOOKUP(I304,[1]Eje_Pilar!$C$2:$E$47,2,FALSE))</f>
        <v>Gobernanza e influencia local, regional e internacional</v>
      </c>
      <c r="K304" s="53" t="str">
        <f>IF(ISERROR(VLOOKUP(I304,[1]Eje_Pilar!$C$2:$E$47,3,FALSE))," ",VLOOKUP(I304,[1]Eje_Pilar!$C$2:$E$47,3,FALSE))</f>
        <v>Eje Transversal 4 Gobierno Legitimo, Fortalecimiento Local y Eficiencia</v>
      </c>
      <c r="L304" s="54">
        <v>1415</v>
      </c>
      <c r="M304" s="55">
        <v>1018461849</v>
      </c>
      <c r="N304" s="56" t="s">
        <v>851</v>
      </c>
      <c r="O304" s="57">
        <v>5521333</v>
      </c>
      <c r="P304" s="58"/>
      <c r="Q304" s="59"/>
      <c r="R304" s="60"/>
      <c r="S304" s="57"/>
      <c r="T304" s="61">
        <f t="shared" si="25"/>
        <v>5521333</v>
      </c>
      <c r="U304" s="62">
        <v>1380333</v>
      </c>
      <c r="V304" s="63">
        <v>43789</v>
      </c>
      <c r="W304" s="63">
        <v>43790</v>
      </c>
      <c r="X304" s="63">
        <v>43830</v>
      </c>
      <c r="Y304" s="47">
        <v>40</v>
      </c>
      <c r="Z304" s="47"/>
      <c r="AA304" s="65"/>
      <c r="AB304" s="55"/>
      <c r="AC304" s="55"/>
      <c r="AD304" s="55"/>
      <c r="AE304" s="55" t="s">
        <v>71</v>
      </c>
      <c r="AF304" s="66">
        <f t="shared" si="24"/>
        <v>0.24999995472107914</v>
      </c>
      <c r="AG304" s="67">
        <f>IF(SUMPRODUCT((A$14:A304=A304)*(B$14:B304=B304)*(C$14:C304=C304))&gt;1,0,1)</f>
        <v>1</v>
      </c>
      <c r="AH304" s="68" t="str">
        <f t="shared" si="26"/>
        <v>Contratos de prestación de servicios profesionales y de apoyo a la gestión</v>
      </c>
      <c r="AI304" s="68" t="str">
        <f t="shared" si="27"/>
        <v>Contratación directa</v>
      </c>
      <c r="AJ304" s="69" t="str">
        <f>IFERROR(VLOOKUP(F304,[1]Tipo!$C$12:$C$27,1,FALSE),"NO")</f>
        <v>Prestación de servicios profesionales y de apoyo a la gestión, o para la ejecución de trabajos artísticos que sólo puedan encomendarse a determinadas personas naturales;</v>
      </c>
      <c r="AK304" s="68" t="str">
        <f t="shared" si="28"/>
        <v>Inversión</v>
      </c>
      <c r="AL304" s="68">
        <f t="shared" si="29"/>
        <v>45</v>
      </c>
      <c r="AM304" s="70"/>
      <c r="AN304" s="70"/>
      <c r="AO304" s="70"/>
      <c r="AP304"/>
      <c r="AQ304"/>
      <c r="AR304"/>
      <c r="AS304"/>
      <c r="AT304"/>
      <c r="AU304"/>
      <c r="AV304"/>
      <c r="AW304"/>
      <c r="AX304"/>
      <c r="AY304"/>
      <c r="AZ304"/>
      <c r="BA304"/>
      <c r="BB304"/>
      <c r="BC304"/>
      <c r="BD304"/>
      <c r="BE304"/>
      <c r="BF304"/>
      <c r="BG304"/>
      <c r="BH304"/>
      <c r="BI304"/>
      <c r="BJ304"/>
      <c r="BK304"/>
      <c r="BL304"/>
      <c r="BM304"/>
      <c r="BN304"/>
      <c r="BO304"/>
      <c r="BP304"/>
      <c r="BQ304"/>
    </row>
    <row r="305" spans="1:69" ht="27" customHeight="1" x14ac:dyDescent="0.25">
      <c r="A305" s="55">
        <v>313</v>
      </c>
      <c r="B305" s="47">
        <v>2019</v>
      </c>
      <c r="C305" s="48" t="s">
        <v>852</v>
      </c>
      <c r="D305" s="79" t="s">
        <v>65</v>
      </c>
      <c r="E305" s="48" t="s">
        <v>66</v>
      </c>
      <c r="F305" s="49" t="s">
        <v>67</v>
      </c>
      <c r="G305" s="50" t="s">
        <v>853</v>
      </c>
      <c r="H305" s="51" t="s">
        <v>69</v>
      </c>
      <c r="I305" s="52">
        <v>3</v>
      </c>
      <c r="J305" s="53" t="str">
        <f>IF(ISERROR(VLOOKUP(I305,[1]Eje_Pilar!$C$2:$E$47,2,FALSE))," ",VLOOKUP(I305,[1]Eje_Pilar!$C$2:$E$47,2,FALSE))</f>
        <v>Igualdad y autonomía para una Bogotá incluyente</v>
      </c>
      <c r="K305" s="53" t="str">
        <f>IF(ISERROR(VLOOKUP(I305,[1]Eje_Pilar!$C$2:$E$47,3,FALSE))," ",VLOOKUP(I305,[1]Eje_Pilar!$C$2:$E$47,3,FALSE))</f>
        <v>Pilar 1 Igualdad de Calidad de Vida</v>
      </c>
      <c r="L305" s="54">
        <v>1403</v>
      </c>
      <c r="M305" s="55">
        <v>52058894</v>
      </c>
      <c r="N305" s="56" t="s">
        <v>854</v>
      </c>
      <c r="O305" s="57">
        <v>6073333</v>
      </c>
      <c r="P305" s="58"/>
      <c r="Q305" s="59"/>
      <c r="R305" s="60"/>
      <c r="S305" s="57"/>
      <c r="T305" s="61">
        <f t="shared" si="25"/>
        <v>6073333</v>
      </c>
      <c r="U305" s="62">
        <v>1518333</v>
      </c>
      <c r="V305" s="63">
        <v>43789</v>
      </c>
      <c r="W305" s="63">
        <v>43790</v>
      </c>
      <c r="X305" s="63">
        <v>43830</v>
      </c>
      <c r="Y305" s="47">
        <v>40</v>
      </c>
      <c r="Z305" s="47"/>
      <c r="AA305" s="65"/>
      <c r="AB305" s="55"/>
      <c r="AC305" s="55"/>
      <c r="AD305" s="55"/>
      <c r="AE305" s="55" t="s">
        <v>71</v>
      </c>
      <c r="AF305" s="66">
        <f t="shared" si="24"/>
        <v>0.24999995883644122</v>
      </c>
      <c r="AG305" s="67">
        <f>IF(SUMPRODUCT((A$14:A305=A305)*(B$14:B305=B305)*(C$14:C305=C305))&gt;1,0,1)</f>
        <v>1</v>
      </c>
      <c r="AH305" s="68" t="str">
        <f t="shared" si="26"/>
        <v>Contratos de prestación de servicios profesionales y de apoyo a la gestión</v>
      </c>
      <c r="AI305" s="68" t="str">
        <f t="shared" si="27"/>
        <v>Contratación directa</v>
      </c>
      <c r="AJ305" s="69" t="str">
        <f>IFERROR(VLOOKUP(F305,[1]Tipo!$C$12:$C$27,1,FALSE),"NO")</f>
        <v>Prestación de servicios profesionales y de apoyo a la gestión, o para la ejecución de trabajos artísticos que sólo puedan encomendarse a determinadas personas naturales;</v>
      </c>
      <c r="AK305" s="68" t="str">
        <f t="shared" si="28"/>
        <v>Inversión</v>
      </c>
      <c r="AL305" s="68">
        <f t="shared" si="29"/>
        <v>3</v>
      </c>
      <c r="AM305" s="70"/>
      <c r="AN305" s="70"/>
      <c r="AO305" s="70"/>
      <c r="AP305"/>
      <c r="AQ305"/>
      <c r="AR305"/>
      <c r="AS305"/>
      <c r="AT305"/>
      <c r="AU305"/>
      <c r="AV305"/>
      <c r="AW305"/>
      <c r="AX305"/>
      <c r="AY305"/>
      <c r="AZ305"/>
      <c r="BA305"/>
      <c r="BB305"/>
      <c r="BC305"/>
      <c r="BD305"/>
      <c r="BE305"/>
      <c r="BF305"/>
      <c r="BG305"/>
      <c r="BH305"/>
      <c r="BI305"/>
      <c r="BJ305"/>
      <c r="BK305"/>
      <c r="BL305"/>
      <c r="BM305"/>
      <c r="BN305"/>
      <c r="BO305"/>
      <c r="BP305"/>
      <c r="BQ305"/>
    </row>
    <row r="306" spans="1:69" ht="27" customHeight="1" x14ac:dyDescent="0.25">
      <c r="A306" s="55">
        <v>314</v>
      </c>
      <c r="B306" s="47">
        <v>2019</v>
      </c>
      <c r="C306" s="48" t="s">
        <v>855</v>
      </c>
      <c r="D306" s="79" t="s">
        <v>65</v>
      </c>
      <c r="E306" s="48" t="s">
        <v>66</v>
      </c>
      <c r="F306" s="49" t="s">
        <v>67</v>
      </c>
      <c r="G306" s="50" t="s">
        <v>856</v>
      </c>
      <c r="H306" s="51" t="s">
        <v>69</v>
      </c>
      <c r="I306" s="52">
        <v>45</v>
      </c>
      <c r="J306" s="53" t="str">
        <f>IF(ISERROR(VLOOKUP(I306,[1]Eje_Pilar!$C$2:$E$47,2,FALSE))," ",VLOOKUP(I306,[1]Eje_Pilar!$C$2:$E$47,2,FALSE))</f>
        <v>Gobernanza e influencia local, regional e internacional</v>
      </c>
      <c r="K306" s="53" t="str">
        <f>IF(ISERROR(VLOOKUP(I306,[1]Eje_Pilar!$C$2:$E$47,3,FALSE))," ",VLOOKUP(I306,[1]Eje_Pilar!$C$2:$E$47,3,FALSE))</f>
        <v>Eje Transversal 4 Gobierno Legitimo, Fortalecimiento Local y Eficiencia</v>
      </c>
      <c r="L306" s="54">
        <v>1415</v>
      </c>
      <c r="M306" s="55">
        <v>1013642160</v>
      </c>
      <c r="N306" s="56" t="s">
        <v>857</v>
      </c>
      <c r="O306" s="57">
        <v>3866666</v>
      </c>
      <c r="P306" s="58"/>
      <c r="Q306" s="59"/>
      <c r="R306" s="60"/>
      <c r="S306" s="57"/>
      <c r="T306" s="61">
        <f t="shared" si="25"/>
        <v>3866666</v>
      </c>
      <c r="U306" s="62">
        <v>870000</v>
      </c>
      <c r="V306" s="63">
        <v>43789</v>
      </c>
      <c r="W306" s="63">
        <v>43791</v>
      </c>
      <c r="X306" s="63">
        <v>43830</v>
      </c>
      <c r="Y306" s="47">
        <v>39</v>
      </c>
      <c r="Z306" s="47"/>
      <c r="AA306" s="65"/>
      <c r="AB306" s="55"/>
      <c r="AC306" s="55"/>
      <c r="AD306" s="55"/>
      <c r="AE306" s="55" t="s">
        <v>71</v>
      </c>
      <c r="AF306" s="66">
        <f t="shared" si="24"/>
        <v>0.22500003879311015</v>
      </c>
      <c r="AG306" s="67">
        <f>IF(SUMPRODUCT((A$14:A306=A306)*(B$14:B306=B306)*(C$14:C306=C306))&gt;1,0,1)</f>
        <v>1</v>
      </c>
      <c r="AH306" s="68" t="str">
        <f t="shared" si="26"/>
        <v>Contratos de prestación de servicios profesionales y de apoyo a la gestión</v>
      </c>
      <c r="AI306" s="68" t="str">
        <f t="shared" si="27"/>
        <v>Contratación directa</v>
      </c>
      <c r="AJ306" s="69" t="str">
        <f>IFERROR(VLOOKUP(F306,[1]Tipo!$C$12:$C$27,1,FALSE),"NO")</f>
        <v>Prestación de servicios profesionales y de apoyo a la gestión, o para la ejecución de trabajos artísticos que sólo puedan encomendarse a determinadas personas naturales;</v>
      </c>
      <c r="AK306" s="68" t="str">
        <f t="shared" si="28"/>
        <v>Inversión</v>
      </c>
      <c r="AL306" s="68">
        <f t="shared" si="29"/>
        <v>45</v>
      </c>
      <c r="AM306" s="70"/>
      <c r="AN306" s="70"/>
      <c r="AO306" s="70"/>
      <c r="AP306"/>
      <c r="AQ306"/>
      <c r="AR306"/>
      <c r="AS306"/>
      <c r="AT306"/>
      <c r="AU306"/>
      <c r="AV306"/>
      <c r="AW306"/>
      <c r="AX306"/>
      <c r="AY306"/>
      <c r="AZ306"/>
      <c r="BA306"/>
      <c r="BB306"/>
      <c r="BC306"/>
      <c r="BD306"/>
      <c r="BE306"/>
      <c r="BF306"/>
      <c r="BG306"/>
      <c r="BH306"/>
      <c r="BI306"/>
      <c r="BJ306"/>
      <c r="BK306"/>
      <c r="BL306"/>
      <c r="BM306"/>
      <c r="BN306"/>
      <c r="BO306"/>
      <c r="BP306"/>
      <c r="BQ306"/>
    </row>
    <row r="307" spans="1:69" ht="27" customHeight="1" x14ac:dyDescent="0.25">
      <c r="A307" s="55">
        <v>315</v>
      </c>
      <c r="B307" s="47">
        <v>2019</v>
      </c>
      <c r="C307" s="48" t="s">
        <v>858</v>
      </c>
      <c r="D307" s="79" t="s">
        <v>65</v>
      </c>
      <c r="E307" s="48" t="s">
        <v>66</v>
      </c>
      <c r="F307" s="49" t="s">
        <v>67</v>
      </c>
      <c r="G307" s="50" t="s">
        <v>859</v>
      </c>
      <c r="H307" s="51" t="s">
        <v>69</v>
      </c>
      <c r="I307" s="52">
        <v>45</v>
      </c>
      <c r="J307" s="53" t="str">
        <f>IF(ISERROR(VLOOKUP(I307,[1]Eje_Pilar!$C$2:$E$47,2,FALSE))," ",VLOOKUP(I307,[1]Eje_Pilar!$C$2:$E$47,2,FALSE))</f>
        <v>Gobernanza e influencia local, regional e internacional</v>
      </c>
      <c r="K307" s="53" t="str">
        <f>IF(ISERROR(VLOOKUP(I307,[1]Eje_Pilar!$C$2:$E$47,3,FALSE))," ",VLOOKUP(I307,[1]Eje_Pilar!$C$2:$E$47,3,FALSE))</f>
        <v>Eje Transversal 4 Gobierno Legitimo, Fortalecimiento Local y Eficiencia</v>
      </c>
      <c r="L307" s="54">
        <v>1415</v>
      </c>
      <c r="M307" s="55">
        <v>1010213776</v>
      </c>
      <c r="N307" s="56" t="s">
        <v>860</v>
      </c>
      <c r="O307" s="57">
        <v>5580000</v>
      </c>
      <c r="P307" s="58"/>
      <c r="Q307" s="59"/>
      <c r="R307" s="60"/>
      <c r="S307" s="57"/>
      <c r="T307" s="61">
        <f t="shared" si="25"/>
        <v>5580000</v>
      </c>
      <c r="U307" s="62">
        <v>1395000</v>
      </c>
      <c r="V307" s="63">
        <v>43789</v>
      </c>
      <c r="W307" s="63">
        <v>43791</v>
      </c>
      <c r="X307" s="63">
        <v>43830</v>
      </c>
      <c r="Y307" s="47">
        <v>36</v>
      </c>
      <c r="Z307" s="47"/>
      <c r="AA307" s="65"/>
      <c r="AB307" s="55"/>
      <c r="AC307" s="55"/>
      <c r="AD307" s="55"/>
      <c r="AE307" s="55" t="s">
        <v>71</v>
      </c>
      <c r="AF307" s="66">
        <f t="shared" si="24"/>
        <v>0.25</v>
      </c>
      <c r="AG307" s="67">
        <f>IF(SUMPRODUCT((A$14:A307=A307)*(B$14:B307=B307)*(C$14:C307=C307))&gt;1,0,1)</f>
        <v>1</v>
      </c>
      <c r="AH307" s="68" t="str">
        <f t="shared" si="26"/>
        <v>Contratos de prestación de servicios profesionales y de apoyo a la gestión</v>
      </c>
      <c r="AI307" s="68" t="str">
        <f t="shared" si="27"/>
        <v>Contratación directa</v>
      </c>
      <c r="AJ307" s="69" t="str">
        <f>IFERROR(VLOOKUP(F307,[1]Tipo!$C$12:$C$27,1,FALSE),"NO")</f>
        <v>Prestación de servicios profesionales y de apoyo a la gestión, o para la ejecución de trabajos artísticos que sólo puedan encomendarse a determinadas personas naturales;</v>
      </c>
      <c r="AK307" s="68" t="str">
        <f t="shared" si="28"/>
        <v>Inversión</v>
      </c>
      <c r="AL307" s="68">
        <f t="shared" si="29"/>
        <v>45</v>
      </c>
      <c r="AM307" s="70"/>
      <c r="AN307" s="70"/>
      <c r="AO307" s="70"/>
      <c r="AP307"/>
      <c r="AQ307"/>
      <c r="AR307"/>
      <c r="AS307"/>
      <c r="AT307"/>
      <c r="AU307"/>
      <c r="AV307"/>
      <c r="AW307"/>
      <c r="AX307"/>
      <c r="AY307"/>
      <c r="AZ307"/>
      <c r="BA307"/>
      <c r="BB307"/>
      <c r="BC307"/>
      <c r="BD307"/>
      <c r="BE307"/>
      <c r="BF307"/>
      <c r="BG307"/>
      <c r="BH307"/>
      <c r="BI307"/>
      <c r="BJ307"/>
      <c r="BK307"/>
      <c r="BL307"/>
      <c r="BM307"/>
      <c r="BN307"/>
      <c r="BO307"/>
      <c r="BP307"/>
      <c r="BQ307"/>
    </row>
    <row r="308" spans="1:69" ht="27" hidden="1" customHeight="1" x14ac:dyDescent="0.25">
      <c r="A308" s="55">
        <v>316</v>
      </c>
      <c r="B308" s="47">
        <v>2019</v>
      </c>
      <c r="C308" s="48" t="s">
        <v>861</v>
      </c>
      <c r="D308" s="79" t="s">
        <v>471</v>
      </c>
      <c r="E308" s="48" t="s">
        <v>458</v>
      </c>
      <c r="F308" s="49" t="s">
        <v>490</v>
      </c>
      <c r="G308" s="50" t="s">
        <v>862</v>
      </c>
      <c r="H308" s="51" t="s">
        <v>69</v>
      </c>
      <c r="I308" s="52">
        <v>45</v>
      </c>
      <c r="J308" s="53" t="str">
        <f>IF(ISERROR(VLOOKUP(I308,[1]Eje_Pilar!$C$2:$E$47,2,FALSE))," ",VLOOKUP(I308,[1]Eje_Pilar!$C$2:$E$47,2,FALSE))</f>
        <v>Gobernanza e influencia local, regional e internacional</v>
      </c>
      <c r="K308" s="53" t="str">
        <f>IF(ISERROR(VLOOKUP(I308,[1]Eje_Pilar!$C$2:$E$47,3,FALSE))," ",VLOOKUP(I308,[1]Eje_Pilar!$C$2:$E$47,3,FALSE))</f>
        <v>Eje Transversal 4 Gobierno Legitimo, Fortalecimiento Local y Eficiencia</v>
      </c>
      <c r="L308" s="54">
        <v>1415</v>
      </c>
      <c r="M308" s="55">
        <v>900266867</v>
      </c>
      <c r="N308" s="56" t="s">
        <v>863</v>
      </c>
      <c r="O308" s="57">
        <v>50000000</v>
      </c>
      <c r="P308" s="58"/>
      <c r="Q308" s="59"/>
      <c r="R308" s="60"/>
      <c r="S308" s="57"/>
      <c r="T308" s="61">
        <f t="shared" si="25"/>
        <v>50000000</v>
      </c>
      <c r="U308" s="62"/>
      <c r="V308" s="63">
        <v>43784</v>
      </c>
      <c r="W308" s="63">
        <v>43804</v>
      </c>
      <c r="X308" s="63">
        <v>43986</v>
      </c>
      <c r="Y308" s="47">
        <v>180</v>
      </c>
      <c r="Z308" s="47"/>
      <c r="AA308" s="65"/>
      <c r="AB308" s="55"/>
      <c r="AC308" s="55" t="s">
        <v>71</v>
      </c>
      <c r="AD308" s="55"/>
      <c r="AE308" s="55"/>
      <c r="AF308" s="66">
        <f t="shared" si="24"/>
        <v>0</v>
      </c>
      <c r="AG308" s="67">
        <f>IF(SUMPRODUCT((A$14:A308=A308)*(B$14:B308=B308)*(C$14:C308=C308))&gt;1,0,1)</f>
        <v>1</v>
      </c>
      <c r="AH308" s="68" t="str">
        <f t="shared" si="26"/>
        <v>Contratos de prestación de servicios</v>
      </c>
      <c r="AI308" s="68" t="str">
        <f t="shared" si="27"/>
        <v>Selección abreviada</v>
      </c>
      <c r="AJ308" s="69" t="str">
        <f>IFERROR(VLOOKUP(F308,[1]Tipo!$C$12:$C$27,1,FALSE),"NO")</f>
        <v xml:space="preserve">Subasta inversa </v>
      </c>
      <c r="AK308" s="68" t="str">
        <f t="shared" si="28"/>
        <v>Inversión</v>
      </c>
      <c r="AL308" s="68">
        <f t="shared" si="29"/>
        <v>45</v>
      </c>
      <c r="AM308" s="70"/>
      <c r="AN308" s="70"/>
      <c r="AO308" s="70"/>
      <c r="AP308"/>
      <c r="AQ308"/>
      <c r="AR308"/>
      <c r="AS308"/>
      <c r="AT308"/>
      <c r="AU308"/>
      <c r="AV308"/>
      <c r="AW308"/>
      <c r="AX308"/>
      <c r="AY308"/>
      <c r="AZ308"/>
      <c r="BA308"/>
      <c r="BB308"/>
      <c r="BC308"/>
      <c r="BD308"/>
      <c r="BE308"/>
      <c r="BF308"/>
      <c r="BG308"/>
      <c r="BH308"/>
      <c r="BI308"/>
      <c r="BJ308"/>
      <c r="BK308"/>
      <c r="BL308"/>
      <c r="BM308"/>
      <c r="BN308"/>
      <c r="BO308"/>
      <c r="BP308"/>
      <c r="BQ308"/>
    </row>
    <row r="309" spans="1:69" ht="27" customHeight="1" x14ac:dyDescent="0.25">
      <c r="A309" s="55">
        <v>317</v>
      </c>
      <c r="B309" s="47">
        <v>2019</v>
      </c>
      <c r="C309" s="48" t="s">
        <v>864</v>
      </c>
      <c r="D309" s="79" t="s">
        <v>65</v>
      </c>
      <c r="E309" s="48" t="s">
        <v>66</v>
      </c>
      <c r="F309" s="49" t="s">
        <v>67</v>
      </c>
      <c r="G309" s="50" t="s">
        <v>865</v>
      </c>
      <c r="H309" s="51" t="s">
        <v>69</v>
      </c>
      <c r="I309" s="52">
        <v>45</v>
      </c>
      <c r="J309" s="53" t="str">
        <f>IF(ISERROR(VLOOKUP(I309,[1]Eje_Pilar!$C$2:$E$47,2,FALSE))," ",VLOOKUP(I309,[1]Eje_Pilar!$C$2:$E$47,2,FALSE))</f>
        <v>Gobernanza e influencia local, regional e internacional</v>
      </c>
      <c r="K309" s="53" t="str">
        <f>IF(ISERROR(VLOOKUP(I309,[1]Eje_Pilar!$C$2:$E$47,3,FALSE))," ",VLOOKUP(I309,[1]Eje_Pilar!$C$2:$E$47,3,FALSE))</f>
        <v>Eje Transversal 4 Gobierno Legitimo, Fortalecimiento Local y Eficiencia</v>
      </c>
      <c r="L309" s="54">
        <v>1415</v>
      </c>
      <c r="M309" s="55">
        <v>1000692180</v>
      </c>
      <c r="N309" s="56" t="s">
        <v>866</v>
      </c>
      <c r="O309" s="57">
        <v>2692300</v>
      </c>
      <c r="P309" s="58"/>
      <c r="Q309" s="59"/>
      <c r="R309" s="60">
        <v>1</v>
      </c>
      <c r="S309" s="57">
        <v>1104533</v>
      </c>
      <c r="T309" s="61">
        <f t="shared" si="25"/>
        <v>3796833</v>
      </c>
      <c r="U309" s="62">
        <v>207100</v>
      </c>
      <c r="V309" s="63">
        <v>43790</v>
      </c>
      <c r="W309" s="63">
        <v>43797</v>
      </c>
      <c r="X309" s="63">
        <v>43846</v>
      </c>
      <c r="Y309" s="47">
        <v>33</v>
      </c>
      <c r="Z309" s="47">
        <v>16</v>
      </c>
      <c r="AA309" s="65"/>
      <c r="AB309" s="55"/>
      <c r="AC309" s="55"/>
      <c r="AD309" s="55" t="s">
        <v>71</v>
      </c>
      <c r="AE309" s="55"/>
      <c r="AF309" s="66">
        <f t="shared" si="24"/>
        <v>5.454545933413453E-2</v>
      </c>
      <c r="AG309" s="67">
        <f>IF(SUMPRODUCT((A$14:A309=A309)*(B$14:B309=B309)*(C$14:C309=C309))&gt;1,0,1)</f>
        <v>1</v>
      </c>
      <c r="AH309" s="68" t="str">
        <f t="shared" si="26"/>
        <v>Contratos de prestación de servicios profesionales y de apoyo a la gestión</v>
      </c>
      <c r="AI309" s="68" t="str">
        <f t="shared" si="27"/>
        <v>Contratación directa</v>
      </c>
      <c r="AJ309" s="69" t="str">
        <f>IFERROR(VLOOKUP(F309,[1]Tipo!$C$12:$C$27,1,FALSE),"NO")</f>
        <v>Prestación de servicios profesionales y de apoyo a la gestión, o para la ejecución de trabajos artísticos que sólo puedan encomendarse a determinadas personas naturales;</v>
      </c>
      <c r="AK309" s="68" t="str">
        <f t="shared" si="28"/>
        <v>Inversión</v>
      </c>
      <c r="AL309" s="68">
        <f t="shared" si="29"/>
        <v>45</v>
      </c>
      <c r="AM309" s="70"/>
      <c r="AN309" s="70"/>
      <c r="AO309" s="70"/>
      <c r="AP309"/>
      <c r="AQ309"/>
      <c r="AR309"/>
      <c r="AS309"/>
      <c r="AT309"/>
      <c r="AU309"/>
      <c r="AV309"/>
      <c r="AW309"/>
      <c r="AX309"/>
      <c r="AY309"/>
      <c r="AZ309"/>
      <c r="BA309"/>
      <c r="BB309"/>
      <c r="BC309"/>
      <c r="BD309"/>
      <c r="BE309"/>
      <c r="BF309"/>
      <c r="BG309"/>
      <c r="BH309"/>
      <c r="BI309"/>
      <c r="BJ309"/>
      <c r="BK309"/>
      <c r="BL309"/>
      <c r="BM309"/>
      <c r="BN309"/>
      <c r="BO309"/>
      <c r="BP309"/>
      <c r="BQ309"/>
    </row>
    <row r="310" spans="1:69" ht="27" customHeight="1" x14ac:dyDescent="0.25">
      <c r="A310" s="55">
        <v>318</v>
      </c>
      <c r="B310" s="47">
        <v>2019</v>
      </c>
      <c r="C310" s="48" t="s">
        <v>867</v>
      </c>
      <c r="D310" s="79" t="s">
        <v>65</v>
      </c>
      <c r="E310" s="48" t="s">
        <v>66</v>
      </c>
      <c r="F310" s="49" t="s">
        <v>67</v>
      </c>
      <c r="G310" s="50" t="s">
        <v>868</v>
      </c>
      <c r="H310" s="51" t="s">
        <v>69</v>
      </c>
      <c r="I310" s="52">
        <v>45</v>
      </c>
      <c r="J310" s="53" t="str">
        <f>IF(ISERROR(VLOOKUP(I310,[1]Eje_Pilar!$C$2:$E$47,2,FALSE))," ",VLOOKUP(I310,[1]Eje_Pilar!$C$2:$E$47,2,FALSE))</f>
        <v>Gobernanza e influencia local, regional e internacional</v>
      </c>
      <c r="K310" s="53" t="str">
        <f>IF(ISERROR(VLOOKUP(I310,[1]Eje_Pilar!$C$2:$E$47,3,FALSE))," ",VLOOKUP(I310,[1]Eje_Pilar!$C$2:$E$47,3,FALSE))</f>
        <v>Eje Transversal 4 Gobierno Legitimo, Fortalecimiento Local y Eficiencia</v>
      </c>
      <c r="L310" s="54">
        <v>1415</v>
      </c>
      <c r="M310" s="55">
        <v>1057547660</v>
      </c>
      <c r="N310" s="56" t="s">
        <v>869</v>
      </c>
      <c r="O310" s="57">
        <v>3835000</v>
      </c>
      <c r="P310" s="58"/>
      <c r="Q310" s="59"/>
      <c r="R310" s="60">
        <v>1</v>
      </c>
      <c r="S310" s="57">
        <v>1868333</v>
      </c>
      <c r="T310" s="61">
        <f t="shared" si="25"/>
        <v>5703333</v>
      </c>
      <c r="U310" s="62">
        <v>885000</v>
      </c>
      <c r="V310" s="63">
        <v>43790</v>
      </c>
      <c r="W310" s="63">
        <v>43791</v>
      </c>
      <c r="X310" s="63">
        <v>43849</v>
      </c>
      <c r="Y310" s="47">
        <v>39</v>
      </c>
      <c r="Z310" s="47">
        <v>19</v>
      </c>
      <c r="AA310" s="65"/>
      <c r="AB310" s="55"/>
      <c r="AC310" s="55"/>
      <c r="AD310" s="55" t="s">
        <v>71</v>
      </c>
      <c r="AE310" s="55"/>
      <c r="AF310" s="66">
        <f t="shared" si="24"/>
        <v>0.15517242286221056</v>
      </c>
      <c r="AG310" s="67">
        <f>IF(SUMPRODUCT((A$14:A310=A310)*(B$14:B310=B310)*(C$14:C310=C310))&gt;1,0,1)</f>
        <v>1</v>
      </c>
      <c r="AH310" s="68" t="str">
        <f t="shared" si="26"/>
        <v>Contratos de prestación de servicios profesionales y de apoyo a la gestión</v>
      </c>
      <c r="AI310" s="68" t="str">
        <f t="shared" si="27"/>
        <v>Contratación directa</v>
      </c>
      <c r="AJ310" s="69" t="str">
        <f>IFERROR(VLOOKUP(F310,[1]Tipo!$C$12:$C$27,1,FALSE),"NO")</f>
        <v>Prestación de servicios profesionales y de apoyo a la gestión, o para la ejecución de trabajos artísticos que sólo puedan encomendarse a determinadas personas naturales;</v>
      </c>
      <c r="AK310" s="68" t="str">
        <f t="shared" si="28"/>
        <v>Inversión</v>
      </c>
      <c r="AL310" s="68">
        <f t="shared" si="29"/>
        <v>45</v>
      </c>
      <c r="AM310" s="70"/>
      <c r="AN310" s="70"/>
      <c r="AO310" s="70"/>
      <c r="AP310"/>
      <c r="AQ310"/>
      <c r="AR310"/>
      <c r="AS310"/>
      <c r="AT310"/>
      <c r="AU310"/>
      <c r="AV310"/>
      <c r="AW310"/>
      <c r="AX310"/>
      <c r="AY310"/>
      <c r="AZ310"/>
      <c r="BA310"/>
      <c r="BB310"/>
      <c r="BC310"/>
      <c r="BD310"/>
      <c r="BE310"/>
      <c r="BF310"/>
      <c r="BG310"/>
      <c r="BH310"/>
      <c r="BI310"/>
      <c r="BJ310"/>
      <c r="BK310"/>
      <c r="BL310"/>
      <c r="BM310"/>
      <c r="BN310"/>
      <c r="BO310"/>
      <c r="BP310"/>
      <c r="BQ310"/>
    </row>
    <row r="311" spans="1:69" ht="27" hidden="1" customHeight="1" x14ac:dyDescent="0.25">
      <c r="A311" s="55">
        <v>319</v>
      </c>
      <c r="B311" s="47">
        <v>2019</v>
      </c>
      <c r="C311" s="48" t="s">
        <v>870</v>
      </c>
      <c r="D311" s="79" t="s">
        <v>425</v>
      </c>
      <c r="E311" s="48" t="s">
        <v>66</v>
      </c>
      <c r="F311" s="49" t="s">
        <v>426</v>
      </c>
      <c r="G311" s="50" t="s">
        <v>871</v>
      </c>
      <c r="H311" s="51" t="s">
        <v>428</v>
      </c>
      <c r="I311" s="52" t="s">
        <v>429</v>
      </c>
      <c r="J311" s="53" t="str">
        <f>IF(ISERROR(VLOOKUP(I311,[1]Eje_Pilar!$C$2:$E$47,2,FALSE))," ",VLOOKUP(I311,[1]Eje_Pilar!$C$2:$E$47,2,FALSE))</f>
        <v xml:space="preserve"> </v>
      </c>
      <c r="K311" s="53" t="str">
        <f>IF(ISERROR(VLOOKUP(I311,[1]Eje_Pilar!$C$2:$E$47,3,FALSE))," ",VLOOKUP(I311,[1]Eje_Pilar!$C$2:$E$47,3,FALSE))</f>
        <v xml:space="preserve"> </v>
      </c>
      <c r="L311" s="54">
        <v>0</v>
      </c>
      <c r="M311" s="55">
        <v>39766949</v>
      </c>
      <c r="N311" s="56" t="s">
        <v>452</v>
      </c>
      <c r="O311" s="80">
        <v>2145885</v>
      </c>
      <c r="P311" s="58"/>
      <c r="Q311" s="59"/>
      <c r="R311" s="60">
        <v>1</v>
      </c>
      <c r="S311" s="57">
        <v>847060</v>
      </c>
      <c r="T311" s="61">
        <f t="shared" si="25"/>
        <v>2992945</v>
      </c>
      <c r="U311" s="62">
        <v>2145885</v>
      </c>
      <c r="V311" s="63">
        <v>43791</v>
      </c>
      <c r="W311" s="63">
        <v>43792</v>
      </c>
      <c r="X311" s="63">
        <v>43845</v>
      </c>
      <c r="Y311" s="47">
        <v>38</v>
      </c>
      <c r="Z311" s="47">
        <v>15</v>
      </c>
      <c r="AA311" s="65"/>
      <c r="AB311" s="55"/>
      <c r="AC311" s="55"/>
      <c r="AD311" s="55" t="s">
        <v>71</v>
      </c>
      <c r="AE311" s="55"/>
      <c r="AF311" s="66">
        <f t="shared" si="24"/>
        <v>0.71698110055480468</v>
      </c>
      <c r="AG311" s="67">
        <f>IF(SUMPRODUCT((A$14:A311=A311)*(B$14:B311=B311)*(C$14:C311=C311))&gt;1,0,1)</f>
        <v>1</v>
      </c>
      <c r="AH311" s="68" t="str">
        <f t="shared" si="26"/>
        <v>Arrendamiento de bienes inmuebles</v>
      </c>
      <c r="AI311" s="68" t="str">
        <f t="shared" si="27"/>
        <v>Contratación directa</v>
      </c>
      <c r="AJ311" s="69" t="str">
        <f>IFERROR(VLOOKUP(F311,[1]Tipo!$C$12:$C$27,1,FALSE),"NO")</f>
        <v>El arrendamiento o adquisición de inmuebles</v>
      </c>
      <c r="AK311" s="68" t="str">
        <f t="shared" si="28"/>
        <v>Funcionamiento</v>
      </c>
      <c r="AL311" s="68" t="str">
        <f t="shared" si="29"/>
        <v>NO</v>
      </c>
      <c r="AM311" s="70"/>
      <c r="AN311" s="70"/>
      <c r="AO311" s="70"/>
      <c r="AP311"/>
      <c r="AQ311"/>
      <c r="AR311"/>
      <c r="AS311"/>
      <c r="AT311"/>
      <c r="AU311"/>
      <c r="AV311"/>
      <c r="AW311"/>
      <c r="AX311"/>
      <c r="AY311"/>
      <c r="AZ311"/>
      <c r="BA311"/>
      <c r="BB311"/>
      <c r="BC311"/>
      <c r="BD311"/>
      <c r="BE311"/>
      <c r="BF311"/>
      <c r="BG311"/>
      <c r="BH311"/>
      <c r="BI311"/>
      <c r="BJ311"/>
      <c r="BK311"/>
      <c r="BL311"/>
      <c r="BM311"/>
      <c r="BN311"/>
      <c r="BO311"/>
      <c r="BP311"/>
      <c r="BQ311"/>
    </row>
    <row r="312" spans="1:69" ht="27" hidden="1" customHeight="1" x14ac:dyDescent="0.25">
      <c r="A312" s="55">
        <v>320</v>
      </c>
      <c r="B312" s="47">
        <v>2019</v>
      </c>
      <c r="C312" s="48" t="s">
        <v>872</v>
      </c>
      <c r="D312" s="79" t="s">
        <v>425</v>
      </c>
      <c r="E312" s="48" t="s">
        <v>66</v>
      </c>
      <c r="F312" s="49" t="s">
        <v>426</v>
      </c>
      <c r="G312" s="50" t="s">
        <v>873</v>
      </c>
      <c r="H312" s="51" t="s">
        <v>428</v>
      </c>
      <c r="I312" s="52" t="s">
        <v>429</v>
      </c>
      <c r="J312" s="53" t="str">
        <f>IF(ISERROR(VLOOKUP(I312,[1]Eje_Pilar!$C$2:$E$47,2,FALSE))," ",VLOOKUP(I312,[1]Eje_Pilar!$C$2:$E$47,2,FALSE))</f>
        <v xml:space="preserve"> </v>
      </c>
      <c r="K312" s="53" t="str">
        <f>IF(ISERROR(VLOOKUP(I312,[1]Eje_Pilar!$C$2:$E$47,3,FALSE))," ",VLOOKUP(I312,[1]Eje_Pilar!$C$2:$E$47,3,FALSE))</f>
        <v xml:space="preserve"> </v>
      </c>
      <c r="L312" s="54">
        <v>0</v>
      </c>
      <c r="M312" s="55">
        <v>21073946</v>
      </c>
      <c r="N312" s="56" t="s">
        <v>444</v>
      </c>
      <c r="O312" s="80">
        <v>2633525</v>
      </c>
      <c r="P312" s="58"/>
      <c r="Q312" s="59"/>
      <c r="R312" s="60">
        <v>1</v>
      </c>
      <c r="S312" s="57">
        <v>1128653</v>
      </c>
      <c r="T312" s="61">
        <f t="shared" si="25"/>
        <v>3762178</v>
      </c>
      <c r="U312" s="62">
        <v>2633525</v>
      </c>
      <c r="V312" s="63">
        <v>43791</v>
      </c>
      <c r="W312" s="63">
        <v>43794</v>
      </c>
      <c r="X312" s="63">
        <v>43845</v>
      </c>
      <c r="Y312" s="47">
        <v>35</v>
      </c>
      <c r="Z312" s="47">
        <v>15</v>
      </c>
      <c r="AA312" s="65"/>
      <c r="AB312" s="55"/>
      <c r="AC312" s="55"/>
      <c r="AD312" s="55" t="s">
        <v>71</v>
      </c>
      <c r="AE312" s="55"/>
      <c r="AF312" s="66">
        <f t="shared" si="24"/>
        <v>0.70000010632139154</v>
      </c>
      <c r="AG312" s="67">
        <f>IF(SUMPRODUCT((A$14:A312=A312)*(B$14:B312=B312)*(C$14:C312=C312))&gt;1,0,1)</f>
        <v>1</v>
      </c>
      <c r="AH312" s="68" t="str">
        <f t="shared" si="26"/>
        <v>Arrendamiento de bienes inmuebles</v>
      </c>
      <c r="AI312" s="68" t="str">
        <f t="shared" si="27"/>
        <v>Contratación directa</v>
      </c>
      <c r="AJ312" s="69" t="str">
        <f>IFERROR(VLOOKUP(F312,[1]Tipo!$C$12:$C$27,1,FALSE),"NO")</f>
        <v>El arrendamiento o adquisición de inmuebles</v>
      </c>
      <c r="AK312" s="68" t="str">
        <f t="shared" si="28"/>
        <v>Funcionamiento</v>
      </c>
      <c r="AL312" s="68" t="str">
        <f t="shared" si="29"/>
        <v>NO</v>
      </c>
      <c r="AM312" s="70"/>
      <c r="AN312" s="70"/>
      <c r="AO312" s="70"/>
      <c r="AP312"/>
      <c r="AQ312"/>
      <c r="AR312"/>
      <c r="AS312"/>
      <c r="AT312"/>
      <c r="AU312"/>
      <c r="AV312"/>
      <c r="AW312"/>
      <c r="AX312"/>
      <c r="AY312"/>
      <c r="AZ312"/>
      <c r="BA312"/>
      <c r="BB312"/>
      <c r="BC312"/>
      <c r="BD312"/>
      <c r="BE312"/>
      <c r="BF312"/>
      <c r="BG312"/>
      <c r="BH312"/>
      <c r="BI312"/>
      <c r="BJ312"/>
      <c r="BK312"/>
      <c r="BL312"/>
      <c r="BM312"/>
      <c r="BN312"/>
      <c r="BO312"/>
      <c r="BP312"/>
      <c r="BQ312"/>
    </row>
    <row r="313" spans="1:69" ht="27" hidden="1" customHeight="1" x14ac:dyDescent="0.25">
      <c r="A313" s="55">
        <v>321</v>
      </c>
      <c r="B313" s="47">
        <v>2019</v>
      </c>
      <c r="C313" s="48" t="s">
        <v>874</v>
      </c>
      <c r="D313" s="79" t="s">
        <v>480</v>
      </c>
      <c r="E313" s="48" t="s">
        <v>458</v>
      </c>
      <c r="F313" s="49" t="s">
        <v>490</v>
      </c>
      <c r="G313" s="50" t="s">
        <v>875</v>
      </c>
      <c r="H313" s="51" t="s">
        <v>69</v>
      </c>
      <c r="I313" s="52">
        <v>41</v>
      </c>
      <c r="J313" s="53" t="str">
        <f>IF(ISERROR(VLOOKUP(I313,[1]Eje_Pilar!$C$2:$E$47,2,FALSE))," ",VLOOKUP(I313,[1]Eje_Pilar!$C$2:$E$47,2,FALSE))</f>
        <v>Desarrollo rural sostenible</v>
      </c>
      <c r="K313" s="53" t="str">
        <f>IF(ISERROR(VLOOKUP(I313,[1]Eje_Pilar!$C$2:$E$47,3,FALSE))," ",VLOOKUP(I313,[1]Eje_Pilar!$C$2:$E$47,3,FALSE))</f>
        <v>Eje Transversal 3 Sostenibilidad Ambiental basada en la eficiencia energética</v>
      </c>
      <c r="L313" s="54">
        <v>1414</v>
      </c>
      <c r="M313" s="55">
        <v>900199958</v>
      </c>
      <c r="N313" s="56" t="s">
        <v>876</v>
      </c>
      <c r="O313" s="57">
        <v>118217403</v>
      </c>
      <c r="P313" s="58"/>
      <c r="Q313" s="59"/>
      <c r="R313" s="60"/>
      <c r="S313" s="57"/>
      <c r="T313" s="61">
        <f t="shared" si="25"/>
        <v>118217403</v>
      </c>
      <c r="U313" s="62"/>
      <c r="V313" s="63">
        <v>43794</v>
      </c>
      <c r="W313" s="63">
        <v>43797</v>
      </c>
      <c r="X313" s="63">
        <v>43978</v>
      </c>
      <c r="Y313" s="47">
        <v>180</v>
      </c>
      <c r="Z313" s="47"/>
      <c r="AA313" s="65"/>
      <c r="AB313" s="55"/>
      <c r="AC313" s="55" t="s">
        <v>71</v>
      </c>
      <c r="AD313" s="55"/>
      <c r="AE313" s="55"/>
      <c r="AF313" s="66">
        <f t="shared" si="24"/>
        <v>0</v>
      </c>
      <c r="AG313" s="67">
        <f>IF(SUMPRODUCT((A$14:A313=A313)*(B$14:B313=B313)*(C$14:C313=C313))&gt;1,0,1)</f>
        <v>1</v>
      </c>
      <c r="AH313" s="68" t="str">
        <f t="shared" si="26"/>
        <v>Suministro</v>
      </c>
      <c r="AI313" s="68" t="str">
        <f t="shared" si="27"/>
        <v>Selección abreviada</v>
      </c>
      <c r="AJ313" s="69" t="str">
        <f>IFERROR(VLOOKUP(F313,[1]Tipo!$C$12:$C$27,1,FALSE),"NO")</f>
        <v xml:space="preserve">Subasta inversa </v>
      </c>
      <c r="AK313" s="68" t="str">
        <f t="shared" si="28"/>
        <v>Inversión</v>
      </c>
      <c r="AL313" s="68">
        <f t="shared" si="29"/>
        <v>41</v>
      </c>
      <c r="AM313" s="70"/>
      <c r="AN313" s="70"/>
      <c r="AO313" s="70"/>
      <c r="AP313"/>
      <c r="AQ313"/>
      <c r="AR313"/>
      <c r="AS313"/>
      <c r="AT313"/>
      <c r="AU313"/>
      <c r="AV313"/>
      <c r="AW313"/>
      <c r="AX313"/>
      <c r="AY313"/>
      <c r="AZ313"/>
      <c r="BA313"/>
      <c r="BB313"/>
      <c r="BC313"/>
      <c r="BD313"/>
      <c r="BE313"/>
      <c r="BF313"/>
      <c r="BG313"/>
      <c r="BH313"/>
      <c r="BI313"/>
      <c r="BJ313"/>
      <c r="BK313"/>
      <c r="BL313"/>
      <c r="BM313"/>
      <c r="BN313"/>
      <c r="BO313"/>
      <c r="BP313"/>
      <c r="BQ313"/>
    </row>
    <row r="314" spans="1:69" ht="27" customHeight="1" x14ac:dyDescent="0.25">
      <c r="A314" s="55">
        <v>322</v>
      </c>
      <c r="B314" s="47">
        <v>2019</v>
      </c>
      <c r="C314" s="48" t="s">
        <v>877</v>
      </c>
      <c r="D314" s="79" t="s">
        <v>65</v>
      </c>
      <c r="E314" s="48" t="s">
        <v>66</v>
      </c>
      <c r="F314" s="49" t="s">
        <v>67</v>
      </c>
      <c r="G314" s="50" t="s">
        <v>818</v>
      </c>
      <c r="H314" s="51" t="s">
        <v>69</v>
      </c>
      <c r="I314" s="52">
        <v>45</v>
      </c>
      <c r="J314" s="53" t="str">
        <f>IF(ISERROR(VLOOKUP(I314,[1]Eje_Pilar!$C$2:$E$47,2,FALSE))," ",VLOOKUP(I314,[1]Eje_Pilar!$C$2:$E$47,2,FALSE))</f>
        <v>Gobernanza e influencia local, regional e internacional</v>
      </c>
      <c r="K314" s="53" t="str">
        <f>IF(ISERROR(VLOOKUP(I314,[1]Eje_Pilar!$C$2:$E$47,3,FALSE))," ",VLOOKUP(I314,[1]Eje_Pilar!$C$2:$E$47,3,FALSE))</f>
        <v>Eje Transversal 4 Gobierno Legitimo, Fortalecimiento Local y Eficiencia</v>
      </c>
      <c r="L314" s="54">
        <v>1415</v>
      </c>
      <c r="M314" s="75">
        <v>1143444706</v>
      </c>
      <c r="N314" s="56" t="s">
        <v>878</v>
      </c>
      <c r="O314" s="57">
        <v>6181000</v>
      </c>
      <c r="P314" s="58"/>
      <c r="Q314" s="59"/>
      <c r="R314" s="60"/>
      <c r="S314" s="57"/>
      <c r="T314" s="61">
        <f t="shared" si="25"/>
        <v>6181000</v>
      </c>
      <c r="U314" s="62">
        <v>883000</v>
      </c>
      <c r="V314" s="63">
        <v>43794</v>
      </c>
      <c r="W314" s="63">
        <v>43795</v>
      </c>
      <c r="X314" s="63">
        <v>43830</v>
      </c>
      <c r="Y314" s="47">
        <v>35</v>
      </c>
      <c r="Z314" s="47"/>
      <c r="AA314" s="65"/>
      <c r="AB314" s="55"/>
      <c r="AC314" s="55"/>
      <c r="AD314" s="55"/>
      <c r="AE314" s="55" t="s">
        <v>71</v>
      </c>
      <c r="AF314" s="66">
        <f t="shared" si="24"/>
        <v>0.14285714285714285</v>
      </c>
      <c r="AG314" s="67">
        <f>IF(SUMPRODUCT((A$14:A314=A314)*(B$14:B314=B314)*(C$14:C314=C314))&gt;1,0,1)</f>
        <v>1</v>
      </c>
      <c r="AH314" s="68" t="str">
        <f t="shared" si="26"/>
        <v>Contratos de prestación de servicios profesionales y de apoyo a la gestión</v>
      </c>
      <c r="AI314" s="68" t="str">
        <f t="shared" si="27"/>
        <v>Contratación directa</v>
      </c>
      <c r="AJ314" s="69" t="str">
        <f>IFERROR(VLOOKUP(F314,[1]Tipo!$C$12:$C$27,1,FALSE),"NO")</f>
        <v>Prestación de servicios profesionales y de apoyo a la gestión, o para la ejecución de trabajos artísticos que sólo puedan encomendarse a determinadas personas naturales;</v>
      </c>
      <c r="AK314" s="68" t="str">
        <f t="shared" si="28"/>
        <v>Inversión</v>
      </c>
      <c r="AL314" s="68">
        <f t="shared" si="29"/>
        <v>45</v>
      </c>
      <c r="AM314" s="70"/>
      <c r="AN314" s="70"/>
      <c r="AO314" s="70"/>
      <c r="AP314"/>
      <c r="AQ314"/>
      <c r="AR314"/>
      <c r="AS314"/>
      <c r="AT314"/>
      <c r="AU314"/>
      <c r="AV314"/>
      <c r="AW314"/>
      <c r="AX314"/>
      <c r="AY314"/>
      <c r="AZ314"/>
      <c r="BA314"/>
      <c r="BB314"/>
      <c r="BC314"/>
      <c r="BD314"/>
      <c r="BE314"/>
      <c r="BF314"/>
      <c r="BG314"/>
      <c r="BH314"/>
      <c r="BI314"/>
      <c r="BJ314"/>
      <c r="BK314"/>
      <c r="BL314"/>
      <c r="BM314"/>
      <c r="BN314"/>
      <c r="BO314"/>
      <c r="BP314"/>
      <c r="BQ314"/>
    </row>
    <row r="315" spans="1:69" ht="27" customHeight="1" x14ac:dyDescent="0.25">
      <c r="A315" s="55">
        <v>323</v>
      </c>
      <c r="B315" s="47">
        <v>2019</v>
      </c>
      <c r="C315" s="48" t="s">
        <v>879</v>
      </c>
      <c r="D315" s="79" t="s">
        <v>65</v>
      </c>
      <c r="E315" s="48" t="s">
        <v>66</v>
      </c>
      <c r="F315" s="49" t="s">
        <v>67</v>
      </c>
      <c r="G315" s="50" t="s">
        <v>838</v>
      </c>
      <c r="H315" s="51" t="s">
        <v>69</v>
      </c>
      <c r="I315" s="52">
        <v>45</v>
      </c>
      <c r="J315" s="53" t="str">
        <f>IF(ISERROR(VLOOKUP(I315,[1]Eje_Pilar!$C$2:$E$47,2,FALSE))," ",VLOOKUP(I315,[1]Eje_Pilar!$C$2:$E$47,2,FALSE))</f>
        <v>Gobernanza e influencia local, regional e internacional</v>
      </c>
      <c r="K315" s="53" t="str">
        <f>IF(ISERROR(VLOOKUP(I315,[1]Eje_Pilar!$C$2:$E$47,3,FALSE))," ",VLOOKUP(I315,[1]Eje_Pilar!$C$2:$E$47,3,FALSE))</f>
        <v>Eje Transversal 4 Gobierno Legitimo, Fortalecimiento Local y Eficiencia</v>
      </c>
      <c r="L315" s="54">
        <v>1415</v>
      </c>
      <c r="M315" s="75">
        <v>1022941172</v>
      </c>
      <c r="N315" s="56" t="s">
        <v>880</v>
      </c>
      <c r="O315" s="57">
        <v>5162333</v>
      </c>
      <c r="P315" s="58"/>
      <c r="Q315" s="59"/>
      <c r="R315" s="60"/>
      <c r="S315" s="57"/>
      <c r="T315" s="61">
        <f t="shared" si="25"/>
        <v>5162333</v>
      </c>
      <c r="U315" s="62">
        <v>607333</v>
      </c>
      <c r="V315" s="63">
        <v>43795</v>
      </c>
      <c r="W315" s="63">
        <v>43796</v>
      </c>
      <c r="X315" s="63">
        <v>43830</v>
      </c>
      <c r="Y315" s="47">
        <v>34</v>
      </c>
      <c r="Z315" s="47"/>
      <c r="AA315" s="65"/>
      <c r="AB315" s="55"/>
      <c r="AC315" s="55"/>
      <c r="AD315" s="55"/>
      <c r="AE315" s="55" t="s">
        <v>71</v>
      </c>
      <c r="AF315" s="66">
        <f t="shared" si="24"/>
        <v>0.11764700184974507</v>
      </c>
      <c r="AG315" s="67">
        <f>IF(SUMPRODUCT((A$14:A315=A315)*(B$14:B315=B315)*(C$14:C315=C315))&gt;1,0,1)</f>
        <v>1</v>
      </c>
      <c r="AH315" s="68" t="str">
        <f t="shared" si="26"/>
        <v>Contratos de prestación de servicios profesionales y de apoyo a la gestión</v>
      </c>
      <c r="AI315" s="68" t="str">
        <f t="shared" si="27"/>
        <v>Contratación directa</v>
      </c>
      <c r="AJ315" s="69" t="str">
        <f>IFERROR(VLOOKUP(F315,[1]Tipo!$C$12:$C$27,1,FALSE),"NO")</f>
        <v>Prestación de servicios profesionales y de apoyo a la gestión, o para la ejecución de trabajos artísticos que sólo puedan encomendarse a determinadas personas naturales;</v>
      </c>
      <c r="AK315" s="68" t="str">
        <f t="shared" si="28"/>
        <v>Inversión</v>
      </c>
      <c r="AL315" s="68">
        <f t="shared" si="29"/>
        <v>45</v>
      </c>
      <c r="AM315" s="70"/>
      <c r="AN315" s="70"/>
      <c r="AO315" s="70"/>
      <c r="AP315"/>
      <c r="AQ315"/>
      <c r="AR315"/>
      <c r="AS315"/>
      <c r="AT315"/>
      <c r="AU315"/>
      <c r="AV315"/>
      <c r="AW315"/>
      <c r="AX315"/>
      <c r="AY315"/>
      <c r="AZ315"/>
      <c r="BA315"/>
      <c r="BB315"/>
      <c r="BC315"/>
      <c r="BD315"/>
      <c r="BE315"/>
      <c r="BF315"/>
      <c r="BG315"/>
      <c r="BH315"/>
      <c r="BI315"/>
      <c r="BJ315"/>
      <c r="BK315"/>
      <c r="BL315"/>
      <c r="BM315"/>
      <c r="BN315"/>
      <c r="BO315"/>
      <c r="BP315"/>
      <c r="BQ315"/>
    </row>
    <row r="316" spans="1:69" ht="27" customHeight="1" x14ac:dyDescent="0.25">
      <c r="A316" s="55">
        <v>324</v>
      </c>
      <c r="B316" s="47">
        <v>2019</v>
      </c>
      <c r="C316" s="48" t="s">
        <v>881</v>
      </c>
      <c r="D316" s="79" t="s">
        <v>65</v>
      </c>
      <c r="E316" s="48" t="s">
        <v>66</v>
      </c>
      <c r="F316" s="49" t="s">
        <v>67</v>
      </c>
      <c r="G316" s="50" t="s">
        <v>882</v>
      </c>
      <c r="H316" s="51" t="s">
        <v>69</v>
      </c>
      <c r="I316" s="52">
        <v>45</v>
      </c>
      <c r="J316" s="53" t="str">
        <f>IF(ISERROR(VLOOKUP(I316,[1]Eje_Pilar!$C$2:$E$47,2,FALSE))," ",VLOOKUP(I316,[1]Eje_Pilar!$C$2:$E$47,2,FALSE))</f>
        <v>Gobernanza e influencia local, regional e internacional</v>
      </c>
      <c r="K316" s="53" t="str">
        <f>IF(ISERROR(VLOOKUP(I316,[1]Eje_Pilar!$C$2:$E$47,3,FALSE))," ",VLOOKUP(I316,[1]Eje_Pilar!$C$2:$E$47,3,FALSE))</f>
        <v>Eje Transversal 4 Gobierno Legitimo, Fortalecimiento Local y Eficiencia</v>
      </c>
      <c r="L316" s="54">
        <v>1415</v>
      </c>
      <c r="M316" s="75">
        <v>79395173</v>
      </c>
      <c r="N316" s="56" t="s">
        <v>438</v>
      </c>
      <c r="O316" s="57">
        <v>4693133</v>
      </c>
      <c r="P316" s="58"/>
      <c r="Q316" s="59"/>
      <c r="R316" s="60">
        <v>1</v>
      </c>
      <c r="S316" s="57">
        <v>2346567</v>
      </c>
      <c r="T316" s="61">
        <f t="shared" si="25"/>
        <v>7039700</v>
      </c>
      <c r="U316" s="62">
        <v>552133</v>
      </c>
      <c r="V316" s="63">
        <v>43795</v>
      </c>
      <c r="W316" s="63">
        <v>43796</v>
      </c>
      <c r="X316" s="63">
        <v>43847</v>
      </c>
      <c r="Y316" s="47">
        <v>34</v>
      </c>
      <c r="Z316" s="47">
        <v>17</v>
      </c>
      <c r="AA316" s="65"/>
      <c r="AB316" s="55"/>
      <c r="AC316" s="55"/>
      <c r="AD316" s="55" t="s">
        <v>71</v>
      </c>
      <c r="AE316" s="55"/>
      <c r="AF316" s="66">
        <f t="shared" si="24"/>
        <v>7.8431325198516977E-2</v>
      </c>
      <c r="AG316" s="67">
        <f>IF(SUMPRODUCT((A$14:A316=A316)*(B$14:B316=B316)*(C$14:C316=C316))&gt;1,0,1)</f>
        <v>1</v>
      </c>
      <c r="AH316" s="68" t="str">
        <f t="shared" si="26"/>
        <v>Contratos de prestación de servicios profesionales y de apoyo a la gestión</v>
      </c>
      <c r="AI316" s="68" t="str">
        <f t="shared" si="27"/>
        <v>Contratación directa</v>
      </c>
      <c r="AJ316" s="69" t="str">
        <f>IFERROR(VLOOKUP(F316,[1]Tipo!$C$12:$C$27,1,FALSE),"NO")</f>
        <v>Prestación de servicios profesionales y de apoyo a la gestión, o para la ejecución de trabajos artísticos que sólo puedan encomendarse a determinadas personas naturales;</v>
      </c>
      <c r="AK316" s="68" t="str">
        <f t="shared" si="28"/>
        <v>Inversión</v>
      </c>
      <c r="AL316" s="68">
        <f t="shared" si="29"/>
        <v>45</v>
      </c>
      <c r="AM316" s="70"/>
      <c r="AN316" s="70"/>
      <c r="AO316" s="70"/>
      <c r="AP316"/>
      <c r="AQ316"/>
      <c r="AR316"/>
      <c r="AS316"/>
      <c r="AT316"/>
      <c r="AU316"/>
      <c r="AV316"/>
      <c r="AW316"/>
      <c r="AX316"/>
      <c r="AY316"/>
      <c r="AZ316"/>
      <c r="BA316"/>
      <c r="BB316"/>
      <c r="BC316"/>
      <c r="BD316"/>
      <c r="BE316"/>
      <c r="BF316"/>
      <c r="BG316"/>
      <c r="BH316"/>
      <c r="BI316"/>
      <c r="BJ316"/>
      <c r="BK316"/>
      <c r="BL316"/>
      <c r="BM316"/>
      <c r="BN316"/>
      <c r="BO316"/>
      <c r="BP316"/>
      <c r="BQ316"/>
    </row>
    <row r="317" spans="1:69" ht="27" customHeight="1" x14ac:dyDescent="0.25">
      <c r="A317" s="55">
        <v>325</v>
      </c>
      <c r="B317" s="47">
        <v>2019</v>
      </c>
      <c r="C317" s="48" t="s">
        <v>883</v>
      </c>
      <c r="D317" s="79" t="s">
        <v>65</v>
      </c>
      <c r="E317" s="48" t="s">
        <v>66</v>
      </c>
      <c r="F317" s="49" t="s">
        <v>67</v>
      </c>
      <c r="G317" s="50" t="s">
        <v>884</v>
      </c>
      <c r="H317" s="51" t="s">
        <v>69</v>
      </c>
      <c r="I317" s="52">
        <v>45</v>
      </c>
      <c r="J317" s="53" t="str">
        <f>IF(ISERROR(VLOOKUP(I317,[1]Eje_Pilar!$C$2:$E$47,2,FALSE))," ",VLOOKUP(I317,[1]Eje_Pilar!$C$2:$E$47,2,FALSE))</f>
        <v>Gobernanza e influencia local, regional e internacional</v>
      </c>
      <c r="K317" s="53" t="str">
        <f>IF(ISERROR(VLOOKUP(I317,[1]Eje_Pilar!$C$2:$E$47,3,FALSE))," ",VLOOKUP(I317,[1]Eje_Pilar!$C$2:$E$47,3,FALSE))</f>
        <v>Eje Transversal 4 Gobierno Legitimo, Fortalecimiento Local y Eficiencia</v>
      </c>
      <c r="L317" s="54">
        <v>1415</v>
      </c>
      <c r="M317" s="75">
        <v>52209473</v>
      </c>
      <c r="N317" s="56" t="s">
        <v>885</v>
      </c>
      <c r="O317" s="57">
        <v>5270000</v>
      </c>
      <c r="P317" s="58"/>
      <c r="Q317" s="59"/>
      <c r="R317" s="60"/>
      <c r="S317" s="57"/>
      <c r="T317" s="61">
        <f t="shared" si="25"/>
        <v>5270000</v>
      </c>
      <c r="U317" s="62">
        <v>620000</v>
      </c>
      <c r="V317" s="63">
        <v>43795</v>
      </c>
      <c r="W317" s="63">
        <v>43796</v>
      </c>
      <c r="X317" s="63">
        <v>43830</v>
      </c>
      <c r="Y317" s="47">
        <v>34</v>
      </c>
      <c r="Z317" s="47"/>
      <c r="AA317" s="65"/>
      <c r="AB317" s="55"/>
      <c r="AC317" s="55"/>
      <c r="AD317" s="55"/>
      <c r="AE317" s="55" t="s">
        <v>71</v>
      </c>
      <c r="AF317" s="66">
        <f t="shared" si="24"/>
        <v>0.11764705882352941</v>
      </c>
      <c r="AG317" s="67">
        <f>IF(SUMPRODUCT((A$14:A317=A317)*(B$14:B317=B317)*(C$14:C317=C317))&gt;1,0,1)</f>
        <v>1</v>
      </c>
      <c r="AH317" s="68" t="str">
        <f t="shared" si="26"/>
        <v>Contratos de prestación de servicios profesionales y de apoyo a la gestión</v>
      </c>
      <c r="AI317" s="68" t="str">
        <f t="shared" si="27"/>
        <v>Contratación directa</v>
      </c>
      <c r="AJ317" s="69" t="str">
        <f>IFERROR(VLOOKUP(F317,[1]Tipo!$C$12:$C$27,1,FALSE),"NO")</f>
        <v>Prestación de servicios profesionales y de apoyo a la gestión, o para la ejecución de trabajos artísticos que sólo puedan encomendarse a determinadas personas naturales;</v>
      </c>
      <c r="AK317" s="68" t="str">
        <f t="shared" si="28"/>
        <v>Inversión</v>
      </c>
      <c r="AL317" s="68">
        <f t="shared" si="29"/>
        <v>45</v>
      </c>
      <c r="AM317" s="70"/>
      <c r="AN317" s="70"/>
      <c r="AO317" s="70"/>
      <c r="AP317"/>
      <c r="AQ317"/>
      <c r="AR317"/>
      <c r="AS317"/>
      <c r="AT317"/>
      <c r="AU317"/>
      <c r="AV317"/>
      <c r="AW317"/>
      <c r="AX317"/>
      <c r="AY317"/>
      <c r="AZ317"/>
      <c r="BA317"/>
      <c r="BB317"/>
      <c r="BC317"/>
      <c r="BD317"/>
      <c r="BE317"/>
      <c r="BF317"/>
      <c r="BG317"/>
      <c r="BH317"/>
      <c r="BI317"/>
      <c r="BJ317"/>
      <c r="BK317"/>
      <c r="BL317"/>
      <c r="BM317"/>
      <c r="BN317"/>
      <c r="BO317"/>
      <c r="BP317"/>
      <c r="BQ317"/>
    </row>
    <row r="318" spans="1:69" ht="27" customHeight="1" thickBot="1" x14ac:dyDescent="0.3">
      <c r="A318" s="55">
        <v>326</v>
      </c>
      <c r="B318" s="47">
        <v>2019</v>
      </c>
      <c r="C318" s="48" t="s">
        <v>886</v>
      </c>
      <c r="D318" s="79" t="s">
        <v>65</v>
      </c>
      <c r="E318" s="48" t="s">
        <v>66</v>
      </c>
      <c r="F318" s="49" t="s">
        <v>67</v>
      </c>
      <c r="G318" s="50" t="s">
        <v>887</v>
      </c>
      <c r="H318" s="51" t="s">
        <v>69</v>
      </c>
      <c r="I318" s="52">
        <v>45</v>
      </c>
      <c r="J318" s="53" t="str">
        <f>IF(ISERROR(VLOOKUP(I318,[1]Eje_Pilar!$C$2:$E$47,2,FALSE))," ",VLOOKUP(I318,[1]Eje_Pilar!$C$2:$E$47,2,FALSE))</f>
        <v>Gobernanza e influencia local, regional e internacional</v>
      </c>
      <c r="K318" s="53" t="str">
        <f>IF(ISERROR(VLOOKUP(I318,[1]Eje_Pilar!$C$2:$E$47,3,FALSE))," ",VLOOKUP(I318,[1]Eje_Pilar!$C$2:$E$47,3,FALSE))</f>
        <v>Eje Transversal 4 Gobierno Legitimo, Fortalecimiento Local y Eficiencia</v>
      </c>
      <c r="L318" s="54">
        <v>1415</v>
      </c>
      <c r="M318" s="75">
        <v>79895347</v>
      </c>
      <c r="N318" s="56" t="s">
        <v>888</v>
      </c>
      <c r="O318" s="57">
        <v>5270000</v>
      </c>
      <c r="P318" s="58"/>
      <c r="Q318" s="59"/>
      <c r="R318" s="60"/>
      <c r="S318" s="57"/>
      <c r="T318" s="61">
        <f t="shared" si="25"/>
        <v>5270000</v>
      </c>
      <c r="U318" s="62">
        <v>620000</v>
      </c>
      <c r="V318" s="63">
        <v>43795</v>
      </c>
      <c r="W318" s="63">
        <v>43796</v>
      </c>
      <c r="X318" s="63">
        <v>43830</v>
      </c>
      <c r="Y318" s="47">
        <v>34</v>
      </c>
      <c r="Z318" s="47"/>
      <c r="AA318" s="65"/>
      <c r="AB318" s="55"/>
      <c r="AC318" s="55"/>
      <c r="AD318" s="55"/>
      <c r="AE318" s="55" t="s">
        <v>71</v>
      </c>
      <c r="AF318" s="66">
        <f t="shared" si="24"/>
        <v>0.11764705882352941</v>
      </c>
      <c r="AG318" s="67">
        <f>IF(SUMPRODUCT((A$14:A318=A318)*(B$14:B318=B318)*(C$14:C318=C318))&gt;1,0,1)</f>
        <v>1</v>
      </c>
      <c r="AH318" s="68" t="str">
        <f t="shared" si="26"/>
        <v>Contratos de prestación de servicios profesionales y de apoyo a la gestión</v>
      </c>
      <c r="AI318" s="68" t="str">
        <f t="shared" si="27"/>
        <v>Contratación directa</v>
      </c>
      <c r="AJ318" s="69" t="str">
        <f>IFERROR(VLOOKUP(F318,[1]Tipo!$C$12:$C$27,1,FALSE),"NO")</f>
        <v>Prestación de servicios profesionales y de apoyo a la gestión, o para la ejecución de trabajos artísticos que sólo puedan encomendarse a determinadas personas naturales;</v>
      </c>
      <c r="AK318" s="68" t="str">
        <f t="shared" si="28"/>
        <v>Inversión</v>
      </c>
      <c r="AL318" s="68">
        <f t="shared" si="29"/>
        <v>45</v>
      </c>
      <c r="AM318" s="70"/>
      <c r="AN318" s="70"/>
      <c r="AO318" s="70"/>
      <c r="AP318"/>
      <c r="AQ318"/>
      <c r="AR318"/>
      <c r="AS318"/>
      <c r="AT318"/>
      <c r="AU318"/>
      <c r="AV318"/>
      <c r="AW318"/>
      <c r="AX318"/>
      <c r="AY318"/>
      <c r="AZ318"/>
      <c r="BA318"/>
      <c r="BB318"/>
      <c r="BC318"/>
      <c r="BD318"/>
      <c r="BE318"/>
      <c r="BF318"/>
      <c r="BG318"/>
      <c r="BH318"/>
      <c r="BI318"/>
      <c r="BJ318"/>
      <c r="BK318"/>
      <c r="BL318"/>
      <c r="BM318"/>
      <c r="BN318"/>
      <c r="BO318"/>
      <c r="BP318"/>
      <c r="BQ318"/>
    </row>
    <row r="319" spans="1:69" ht="27" customHeight="1" thickBot="1" x14ac:dyDescent="0.3">
      <c r="A319" s="55">
        <v>327</v>
      </c>
      <c r="B319" s="47">
        <v>2019</v>
      </c>
      <c r="C319" s="48" t="s">
        <v>889</v>
      </c>
      <c r="D319" s="79" t="s">
        <v>65</v>
      </c>
      <c r="E319" s="48" t="s">
        <v>66</v>
      </c>
      <c r="F319" s="49" t="s">
        <v>67</v>
      </c>
      <c r="G319" s="72" t="s">
        <v>890</v>
      </c>
      <c r="H319" s="51" t="s">
        <v>69</v>
      </c>
      <c r="I319" s="52">
        <v>45</v>
      </c>
      <c r="J319" s="53" t="str">
        <f>IF(ISERROR(VLOOKUP(I319,[1]Eje_Pilar!$C$2:$E$47,2,FALSE))," ",VLOOKUP(I319,[1]Eje_Pilar!$C$2:$E$47,2,FALSE))</f>
        <v>Gobernanza e influencia local, regional e internacional</v>
      </c>
      <c r="K319" s="53" t="str">
        <f>IF(ISERROR(VLOOKUP(I319,[1]Eje_Pilar!$C$2:$E$47,3,FALSE))," ",VLOOKUP(I319,[1]Eje_Pilar!$C$2:$E$47,3,FALSE))</f>
        <v>Eje Transversal 4 Gobierno Legitimo, Fortalecimiento Local y Eficiencia</v>
      </c>
      <c r="L319" s="54">
        <v>1415</v>
      </c>
      <c r="M319" s="75">
        <v>41793928</v>
      </c>
      <c r="N319" s="56" t="s">
        <v>891</v>
      </c>
      <c r="O319" s="57">
        <v>5162332</v>
      </c>
      <c r="P319" s="58">
        <v>1</v>
      </c>
      <c r="Q319" s="59">
        <v>-607332</v>
      </c>
      <c r="R319" s="60"/>
      <c r="S319" s="57"/>
      <c r="T319" s="61">
        <f t="shared" si="25"/>
        <v>4555000</v>
      </c>
      <c r="U319" s="62">
        <v>303667</v>
      </c>
      <c r="V319" s="63">
        <v>43795</v>
      </c>
      <c r="W319" s="63">
        <v>43796</v>
      </c>
      <c r="X319" s="63">
        <v>43830</v>
      </c>
      <c r="Y319" s="47">
        <v>34</v>
      </c>
      <c r="Z319" s="47"/>
      <c r="AA319" s="65"/>
      <c r="AB319" s="55"/>
      <c r="AC319" s="55"/>
      <c r="AD319" s="55"/>
      <c r="AE319" s="55" t="s">
        <v>71</v>
      </c>
      <c r="AF319" s="66">
        <f t="shared" si="24"/>
        <v>6.6666739846322723E-2</v>
      </c>
      <c r="AG319" s="67">
        <f>IF(SUMPRODUCT((A$14:A319=A319)*(B$14:B319=B319)*(C$14:C319=C319))&gt;1,0,1)</f>
        <v>1</v>
      </c>
      <c r="AH319" s="68" t="str">
        <f t="shared" si="26"/>
        <v>Contratos de prestación de servicios profesionales y de apoyo a la gestión</v>
      </c>
      <c r="AI319" s="68" t="str">
        <f t="shared" si="27"/>
        <v>Contratación directa</v>
      </c>
      <c r="AJ319" s="69" t="str">
        <f>IFERROR(VLOOKUP(F319,[1]Tipo!$C$12:$C$27,1,FALSE),"NO")</f>
        <v>Prestación de servicios profesionales y de apoyo a la gestión, o para la ejecución de trabajos artísticos que sólo puedan encomendarse a determinadas personas naturales;</v>
      </c>
      <c r="AK319" s="68" t="str">
        <f t="shared" si="28"/>
        <v>Inversión</v>
      </c>
      <c r="AL319" s="68">
        <f t="shared" si="29"/>
        <v>45</v>
      </c>
      <c r="AM319" s="70"/>
      <c r="AN319" s="70"/>
      <c r="AO319" s="70"/>
      <c r="AP319"/>
      <c r="AQ319"/>
      <c r="AR319"/>
      <c r="AS319"/>
      <c r="AT319"/>
      <c r="AU319"/>
      <c r="AV319"/>
      <c r="AW319"/>
      <c r="AX319"/>
      <c r="AY319"/>
      <c r="AZ319"/>
      <c r="BA319"/>
      <c r="BB319"/>
      <c r="BC319"/>
      <c r="BD319"/>
      <c r="BE319"/>
      <c r="BF319"/>
      <c r="BG319"/>
      <c r="BH319"/>
      <c r="BI319"/>
      <c r="BJ319"/>
      <c r="BK319"/>
      <c r="BL319"/>
      <c r="BM319"/>
      <c r="BN319"/>
      <c r="BO319"/>
      <c r="BP319"/>
      <c r="BQ319"/>
    </row>
    <row r="320" spans="1:69" ht="27" customHeight="1" x14ac:dyDescent="0.25">
      <c r="A320" s="55">
        <v>328</v>
      </c>
      <c r="B320" s="47">
        <v>2019</v>
      </c>
      <c r="C320" s="48" t="s">
        <v>892</v>
      </c>
      <c r="D320" s="79" t="s">
        <v>65</v>
      </c>
      <c r="E320" s="48" t="s">
        <v>66</v>
      </c>
      <c r="F320" s="49" t="s">
        <v>67</v>
      </c>
      <c r="G320" s="50" t="s">
        <v>893</v>
      </c>
      <c r="H320" s="51" t="s">
        <v>69</v>
      </c>
      <c r="I320" s="52">
        <v>45</v>
      </c>
      <c r="J320" s="53" t="str">
        <f>IF(ISERROR(VLOOKUP(I320,[1]Eje_Pilar!$C$2:$E$47,2,FALSE))," ",VLOOKUP(I320,[1]Eje_Pilar!$C$2:$E$47,2,FALSE))</f>
        <v>Gobernanza e influencia local, regional e internacional</v>
      </c>
      <c r="K320" s="53" t="str">
        <f>IF(ISERROR(VLOOKUP(I320,[1]Eje_Pilar!$C$2:$E$47,3,FALSE))," ",VLOOKUP(I320,[1]Eje_Pilar!$C$2:$E$47,3,FALSE))</f>
        <v>Eje Transversal 4 Gobierno Legitimo, Fortalecimiento Local y Eficiencia</v>
      </c>
      <c r="L320" s="54">
        <v>1415</v>
      </c>
      <c r="M320" s="75">
        <v>1033696126</v>
      </c>
      <c r="N320" s="56" t="s">
        <v>894</v>
      </c>
      <c r="O320" s="57">
        <v>6100733</v>
      </c>
      <c r="P320" s="58"/>
      <c r="Q320" s="59"/>
      <c r="R320" s="60">
        <v>1</v>
      </c>
      <c r="S320" s="57">
        <v>3050366</v>
      </c>
      <c r="T320" s="61">
        <f t="shared" si="25"/>
        <v>9151099</v>
      </c>
      <c r="U320" s="62">
        <v>717733</v>
      </c>
      <c r="V320" s="63">
        <v>43795</v>
      </c>
      <c r="W320" s="63">
        <v>43796</v>
      </c>
      <c r="X320" s="71">
        <v>43847</v>
      </c>
      <c r="Y320" s="47">
        <v>34</v>
      </c>
      <c r="Z320" s="47">
        <v>17</v>
      </c>
      <c r="AA320" s="65"/>
      <c r="AB320" s="55"/>
      <c r="AC320" s="55"/>
      <c r="AD320" s="55" t="s">
        <v>71</v>
      </c>
      <c r="AE320" s="55"/>
      <c r="AF320" s="66">
        <f t="shared" si="24"/>
        <v>7.8431344694227439E-2</v>
      </c>
      <c r="AG320" s="67">
        <f>IF(SUMPRODUCT((A$14:A320=A320)*(B$14:B320=B320)*(C$14:C320=C320))&gt;1,0,1)</f>
        <v>1</v>
      </c>
      <c r="AH320" s="68" t="str">
        <f t="shared" si="26"/>
        <v>Contratos de prestación de servicios profesionales y de apoyo a la gestión</v>
      </c>
      <c r="AI320" s="68" t="str">
        <f t="shared" si="27"/>
        <v>Contratación directa</v>
      </c>
      <c r="AJ320" s="69" t="str">
        <f>IFERROR(VLOOKUP(F320,[1]Tipo!$C$12:$C$27,1,FALSE),"NO")</f>
        <v>Prestación de servicios profesionales y de apoyo a la gestión, o para la ejecución de trabajos artísticos que sólo puedan encomendarse a determinadas personas naturales;</v>
      </c>
      <c r="AK320" s="68" t="str">
        <f t="shared" si="28"/>
        <v>Inversión</v>
      </c>
      <c r="AL320" s="68">
        <f t="shared" si="29"/>
        <v>45</v>
      </c>
      <c r="AM320" s="70"/>
      <c r="AN320" s="70"/>
      <c r="AO320" s="70"/>
      <c r="AP320"/>
      <c r="AQ320"/>
      <c r="AR320"/>
      <c r="AS320"/>
      <c r="AT320"/>
      <c r="AU320"/>
      <c r="AV320"/>
      <c r="AW320"/>
      <c r="AX320"/>
      <c r="AY320"/>
      <c r="AZ320"/>
      <c r="BA320"/>
      <c r="BB320"/>
      <c r="BC320"/>
      <c r="BD320"/>
      <c r="BE320"/>
      <c r="BF320"/>
      <c r="BG320"/>
      <c r="BH320"/>
      <c r="BI320"/>
      <c r="BJ320"/>
      <c r="BK320"/>
      <c r="BL320"/>
      <c r="BM320"/>
      <c r="BN320"/>
      <c r="BO320"/>
      <c r="BP320"/>
      <c r="BQ320"/>
    </row>
    <row r="321" spans="1:69" ht="27" customHeight="1" x14ac:dyDescent="0.25">
      <c r="A321" s="55">
        <v>329</v>
      </c>
      <c r="B321" s="47">
        <v>2019</v>
      </c>
      <c r="C321" s="48" t="s">
        <v>895</v>
      </c>
      <c r="D321" s="79" t="s">
        <v>65</v>
      </c>
      <c r="E321" s="48" t="s">
        <v>66</v>
      </c>
      <c r="F321" s="49" t="s">
        <v>67</v>
      </c>
      <c r="G321" s="50" t="s">
        <v>896</v>
      </c>
      <c r="H321" s="51" t="s">
        <v>69</v>
      </c>
      <c r="I321" s="52">
        <v>45</v>
      </c>
      <c r="J321" s="53" t="str">
        <f>IF(ISERROR(VLOOKUP(I321,[1]Eje_Pilar!$C$2:$E$47,2,FALSE))," ",VLOOKUP(I321,[1]Eje_Pilar!$C$2:$E$47,2,FALSE))</f>
        <v>Gobernanza e influencia local, regional e internacional</v>
      </c>
      <c r="K321" s="53" t="str">
        <f>IF(ISERROR(VLOOKUP(I321,[1]Eje_Pilar!$C$2:$E$47,3,FALSE))," ",VLOOKUP(I321,[1]Eje_Pilar!$C$2:$E$47,3,FALSE))</f>
        <v>Eje Transversal 4 Gobierno Legitimo, Fortalecimiento Local y Eficiencia</v>
      </c>
      <c r="L321" s="54">
        <v>1415</v>
      </c>
      <c r="M321" s="75">
        <v>79876504</v>
      </c>
      <c r="N321" s="56" t="s">
        <v>897</v>
      </c>
      <c r="O321" s="57">
        <v>6100722</v>
      </c>
      <c r="P321" s="58"/>
      <c r="Q321" s="59"/>
      <c r="R321" s="60">
        <v>1</v>
      </c>
      <c r="S321" s="57">
        <v>3050367</v>
      </c>
      <c r="T321" s="61">
        <f t="shared" si="25"/>
        <v>9151089</v>
      </c>
      <c r="U321" s="62">
        <v>717732</v>
      </c>
      <c r="V321" s="63">
        <v>43795</v>
      </c>
      <c r="W321" s="63">
        <v>43796</v>
      </c>
      <c r="X321" s="63">
        <v>43830</v>
      </c>
      <c r="Y321" s="47">
        <v>34</v>
      </c>
      <c r="Z321" s="47"/>
      <c r="AA321" s="65"/>
      <c r="AB321" s="55"/>
      <c r="AC321" s="55"/>
      <c r="AD321" s="55"/>
      <c r="AE321" s="55" t="s">
        <v>71</v>
      </c>
      <c r="AF321" s="66">
        <f t="shared" si="24"/>
        <v>7.8431321124731709E-2</v>
      </c>
      <c r="AG321" s="67">
        <f>IF(SUMPRODUCT((A$14:A321=A321)*(B$14:B321=B321)*(C$14:C321=C321))&gt;1,0,1)</f>
        <v>1</v>
      </c>
      <c r="AH321" s="68" t="str">
        <f t="shared" si="26"/>
        <v>Contratos de prestación de servicios profesionales y de apoyo a la gestión</v>
      </c>
      <c r="AI321" s="68" t="str">
        <f t="shared" si="27"/>
        <v>Contratación directa</v>
      </c>
      <c r="AJ321" s="69" t="str">
        <f>IFERROR(VLOOKUP(F321,[1]Tipo!$C$12:$C$27,1,FALSE),"NO")</f>
        <v>Prestación de servicios profesionales y de apoyo a la gestión, o para la ejecución de trabajos artísticos que sólo puedan encomendarse a determinadas personas naturales;</v>
      </c>
      <c r="AK321" s="68" t="str">
        <f t="shared" si="28"/>
        <v>Inversión</v>
      </c>
      <c r="AL321" s="68">
        <f t="shared" si="29"/>
        <v>45</v>
      </c>
      <c r="AM321" s="70"/>
      <c r="AN321" s="70"/>
      <c r="AO321" s="70"/>
      <c r="AP321"/>
      <c r="AQ321"/>
      <c r="AR321"/>
      <c r="AS321"/>
      <c r="AT321"/>
      <c r="AU321"/>
      <c r="AV321"/>
      <c r="AW321"/>
      <c r="AX321"/>
      <c r="AY321"/>
      <c r="AZ321"/>
      <c r="BA321"/>
      <c r="BB321"/>
      <c r="BC321"/>
      <c r="BD321"/>
      <c r="BE321"/>
      <c r="BF321"/>
      <c r="BG321"/>
      <c r="BH321"/>
      <c r="BI321"/>
      <c r="BJ321"/>
      <c r="BK321"/>
      <c r="BL321"/>
      <c r="BM321"/>
      <c r="BN321"/>
      <c r="BO321"/>
      <c r="BP321"/>
      <c r="BQ321"/>
    </row>
    <row r="322" spans="1:69" ht="27" hidden="1" customHeight="1" x14ac:dyDescent="0.25">
      <c r="A322" s="55">
        <v>330</v>
      </c>
      <c r="B322" s="47">
        <v>2019</v>
      </c>
      <c r="C322" s="48" t="s">
        <v>898</v>
      </c>
      <c r="D322" s="79" t="s">
        <v>471</v>
      </c>
      <c r="E322" s="48" t="s">
        <v>476</v>
      </c>
      <c r="F322" s="49" t="s">
        <v>429</v>
      </c>
      <c r="G322" s="50" t="s">
        <v>899</v>
      </c>
      <c r="H322" s="51" t="s">
        <v>69</v>
      </c>
      <c r="I322" s="52">
        <v>45</v>
      </c>
      <c r="J322" s="53" t="str">
        <f>IF(ISERROR(VLOOKUP(I322,[1]Eje_Pilar!$C$2:$E$47,2,FALSE))," ",VLOOKUP(I322,[1]Eje_Pilar!$C$2:$E$47,2,FALSE))</f>
        <v>Gobernanza e influencia local, regional e internacional</v>
      </c>
      <c r="K322" s="53" t="str">
        <f>IF(ISERROR(VLOOKUP(I322,[1]Eje_Pilar!$C$2:$E$47,3,FALSE))," ",VLOOKUP(I322,[1]Eje_Pilar!$C$2:$E$47,3,FALSE))</f>
        <v>Eje Transversal 4 Gobierno Legitimo, Fortalecimiento Local y Eficiencia</v>
      </c>
      <c r="L322" s="54">
        <v>1415</v>
      </c>
      <c r="M322" s="55">
        <v>900968325</v>
      </c>
      <c r="N322" s="56" t="s">
        <v>900</v>
      </c>
      <c r="O322" s="57">
        <v>20500000</v>
      </c>
      <c r="P322" s="58"/>
      <c r="Q322" s="59"/>
      <c r="R322" s="60"/>
      <c r="S322" s="57"/>
      <c r="T322" s="61">
        <f t="shared" si="25"/>
        <v>20500000</v>
      </c>
      <c r="U322" s="62"/>
      <c r="V322" s="63">
        <v>43796</v>
      </c>
      <c r="W322" s="63">
        <v>43801</v>
      </c>
      <c r="X322" s="71">
        <v>43983</v>
      </c>
      <c r="Y322" s="47">
        <v>180</v>
      </c>
      <c r="Z322" s="47"/>
      <c r="AA322" s="65"/>
      <c r="AB322" s="55"/>
      <c r="AC322" s="55" t="s">
        <v>71</v>
      </c>
      <c r="AD322" s="55"/>
      <c r="AE322" s="55"/>
      <c r="AF322" s="66">
        <f t="shared" si="24"/>
        <v>0</v>
      </c>
      <c r="AG322" s="67">
        <f>IF(SUMPRODUCT((A$14:A322=A322)*(B$14:B322=B322)*(C$14:C322=C322))&gt;1,0,1)</f>
        <v>1</v>
      </c>
      <c r="AH322" s="68" t="str">
        <f t="shared" si="26"/>
        <v>Contratos de prestación de servicios</v>
      </c>
      <c r="AI322" s="68" t="str">
        <f t="shared" si="27"/>
        <v>Contratación mínima cuantia</v>
      </c>
      <c r="AJ322" s="69" t="str">
        <f>IFERROR(VLOOKUP(F322,[1]Tipo!$C$12:$C$27,1,FALSE),"NO")</f>
        <v>NO</v>
      </c>
      <c r="AK322" s="68" t="str">
        <f t="shared" si="28"/>
        <v>Inversión</v>
      </c>
      <c r="AL322" s="68">
        <f t="shared" si="29"/>
        <v>45</v>
      </c>
      <c r="AM322" s="70"/>
      <c r="AN322" s="70"/>
      <c r="AO322" s="70"/>
      <c r="AP322"/>
      <c r="AQ322"/>
      <c r="AR322"/>
      <c r="AS322"/>
      <c r="AT322"/>
      <c r="AU322"/>
      <c r="AV322"/>
      <c r="AW322"/>
      <c r="AX322"/>
      <c r="AY322"/>
      <c r="AZ322"/>
      <c r="BA322"/>
      <c r="BB322"/>
      <c r="BC322"/>
      <c r="BD322"/>
      <c r="BE322"/>
      <c r="BF322"/>
      <c r="BG322"/>
      <c r="BH322"/>
      <c r="BI322"/>
      <c r="BJ322"/>
      <c r="BK322"/>
      <c r="BL322"/>
      <c r="BM322"/>
      <c r="BN322"/>
      <c r="BO322"/>
      <c r="BP322"/>
      <c r="BQ322"/>
    </row>
    <row r="323" spans="1:69" ht="27" hidden="1" customHeight="1" x14ac:dyDescent="0.25">
      <c r="A323" s="55">
        <v>331</v>
      </c>
      <c r="B323" s="47">
        <v>2019</v>
      </c>
      <c r="C323" s="48" t="s">
        <v>901</v>
      </c>
      <c r="D323" s="79" t="s">
        <v>425</v>
      </c>
      <c r="E323" s="48" t="s">
        <v>66</v>
      </c>
      <c r="F323" s="49" t="s">
        <v>426</v>
      </c>
      <c r="G323" s="50" t="s">
        <v>902</v>
      </c>
      <c r="H323" s="51" t="s">
        <v>428</v>
      </c>
      <c r="I323" s="52" t="s">
        <v>429</v>
      </c>
      <c r="J323" s="53" t="str">
        <f>IF(ISERROR(VLOOKUP(I323,[1]Eje_Pilar!$C$2:$E$47,2,FALSE))," ",VLOOKUP(I323,[1]Eje_Pilar!$C$2:$E$47,2,FALSE))</f>
        <v xml:space="preserve"> </v>
      </c>
      <c r="K323" s="53" t="str">
        <f>IF(ISERROR(VLOOKUP(I323,[1]Eje_Pilar!$C$2:$E$47,3,FALSE))," ",VLOOKUP(I323,[1]Eje_Pilar!$C$2:$E$47,3,FALSE))</f>
        <v xml:space="preserve"> </v>
      </c>
      <c r="L323" s="54">
        <v>0</v>
      </c>
      <c r="M323" s="55">
        <v>51997629</v>
      </c>
      <c r="N323" s="56" t="s">
        <v>455</v>
      </c>
      <c r="O323" s="80">
        <v>1863532</v>
      </c>
      <c r="P323" s="58"/>
      <c r="Q323" s="59"/>
      <c r="R323" s="60">
        <v>1</v>
      </c>
      <c r="S323" s="57">
        <v>847060</v>
      </c>
      <c r="T323" s="61">
        <f t="shared" si="25"/>
        <v>2710592</v>
      </c>
      <c r="U323" s="62">
        <v>1863532</v>
      </c>
      <c r="V323" s="63">
        <v>43796</v>
      </c>
      <c r="W323" s="63" t="s">
        <v>903</v>
      </c>
      <c r="X323" s="63">
        <v>43845</v>
      </c>
      <c r="Y323" s="47">
        <v>33</v>
      </c>
      <c r="Z323" s="47">
        <v>15</v>
      </c>
      <c r="AA323" s="65"/>
      <c r="AB323" s="55"/>
      <c r="AC323" s="55" t="s">
        <v>71</v>
      </c>
      <c r="AD323" s="55"/>
      <c r="AE323" s="55"/>
      <c r="AF323" s="66">
        <f t="shared" si="24"/>
        <v>0.6875</v>
      </c>
      <c r="AG323" s="67">
        <f>IF(SUMPRODUCT((A$14:A323=A323)*(B$14:B323=B323)*(C$14:C323=C323))&gt;1,0,1)</f>
        <v>1</v>
      </c>
      <c r="AH323" s="68" t="str">
        <f t="shared" si="26"/>
        <v>Arrendamiento de bienes inmuebles</v>
      </c>
      <c r="AI323" s="68" t="str">
        <f t="shared" si="27"/>
        <v>Contratación directa</v>
      </c>
      <c r="AJ323" s="69" t="str">
        <f>IFERROR(VLOOKUP(F323,[1]Tipo!$C$12:$C$27,1,FALSE),"NO")</f>
        <v>El arrendamiento o adquisición de inmuebles</v>
      </c>
      <c r="AK323" s="68" t="str">
        <f t="shared" si="28"/>
        <v>Funcionamiento</v>
      </c>
      <c r="AL323" s="68" t="str">
        <f t="shared" si="29"/>
        <v>NO</v>
      </c>
      <c r="AM323" s="70"/>
      <c r="AN323" s="70"/>
      <c r="AO323" s="70"/>
      <c r="AP323"/>
      <c r="AQ323"/>
      <c r="AR323"/>
      <c r="AS323"/>
      <c r="AT323"/>
      <c r="AU323"/>
      <c r="AV323"/>
      <c r="AW323"/>
      <c r="AX323"/>
      <c r="AY323"/>
      <c r="AZ323"/>
      <c r="BA323"/>
      <c r="BB323"/>
      <c r="BC323"/>
      <c r="BD323"/>
      <c r="BE323"/>
      <c r="BF323"/>
      <c r="BG323"/>
      <c r="BH323"/>
      <c r="BI323"/>
      <c r="BJ323"/>
      <c r="BK323"/>
      <c r="BL323"/>
      <c r="BM323"/>
      <c r="BN323"/>
      <c r="BO323"/>
      <c r="BP323"/>
      <c r="BQ323"/>
    </row>
    <row r="324" spans="1:69" ht="27" hidden="1" customHeight="1" x14ac:dyDescent="0.25">
      <c r="A324" s="55">
        <v>333</v>
      </c>
      <c r="B324" s="47">
        <v>2019</v>
      </c>
      <c r="C324" s="48" t="s">
        <v>904</v>
      </c>
      <c r="D324" s="79" t="s">
        <v>538</v>
      </c>
      <c r="E324" s="48" t="s">
        <v>458</v>
      </c>
      <c r="F324" s="49" t="s">
        <v>490</v>
      </c>
      <c r="G324" s="50" t="s">
        <v>905</v>
      </c>
      <c r="H324" s="51" t="s">
        <v>69</v>
      </c>
      <c r="I324" s="89">
        <v>7</v>
      </c>
      <c r="J324" s="53" t="str">
        <f>IF(ISERROR(VLOOKUP(I324,[1]Eje_Pilar!$C$2:$E$47,2,FALSE))," ",VLOOKUP(I324,[1]Eje_Pilar!$C$2:$E$47,2,FALSE))</f>
        <v>Inclusión educativa para la equidad</v>
      </c>
      <c r="K324" s="53" t="str">
        <f>IF(ISERROR(VLOOKUP(I324,[1]Eje_Pilar!$C$2:$E$47,3,FALSE))," ",VLOOKUP(I324,[1]Eje_Pilar!$C$2:$E$47,3,FALSE))</f>
        <v>Pilar 1 Igualdad de Calidad de Vida</v>
      </c>
      <c r="L324" s="54">
        <v>1406</v>
      </c>
      <c r="M324" s="55">
        <v>901344086</v>
      </c>
      <c r="N324" s="56" t="s">
        <v>906</v>
      </c>
      <c r="O324" s="80">
        <v>534596000</v>
      </c>
      <c r="P324" s="58"/>
      <c r="Q324" s="59"/>
      <c r="R324" s="60"/>
      <c r="S324" s="57"/>
      <c r="T324" s="61">
        <f t="shared" si="25"/>
        <v>534596000</v>
      </c>
      <c r="U324" s="62"/>
      <c r="V324" s="63">
        <v>43797</v>
      </c>
      <c r="W324" s="63">
        <v>43805</v>
      </c>
      <c r="X324" s="63">
        <v>43926</v>
      </c>
      <c r="Y324" s="47">
        <v>120</v>
      </c>
      <c r="Z324" s="47"/>
      <c r="AA324" s="65"/>
      <c r="AB324" s="55"/>
      <c r="AC324" s="55" t="s">
        <v>71</v>
      </c>
      <c r="AD324" s="55"/>
      <c r="AE324" s="55"/>
      <c r="AF324" s="66">
        <f t="shared" si="24"/>
        <v>0</v>
      </c>
      <c r="AG324" s="67">
        <f>IF(SUMPRODUCT((A$14:A324=A324)*(B$14:B324=B324)*(C$14:C324=C324))&gt;1,0,1)</f>
        <v>1</v>
      </c>
      <c r="AH324" s="68" t="str">
        <f t="shared" si="26"/>
        <v>Compraventa de bienes muebles</v>
      </c>
      <c r="AI324" s="68" t="str">
        <f t="shared" si="27"/>
        <v>Selección abreviada</v>
      </c>
      <c r="AJ324" s="69" t="str">
        <f>IFERROR(VLOOKUP(F324,[1]Tipo!$C$12:$C$27,1,FALSE),"NO")</f>
        <v xml:space="preserve">Subasta inversa </v>
      </c>
      <c r="AK324" s="68" t="str">
        <f t="shared" si="28"/>
        <v>Inversión</v>
      </c>
      <c r="AL324" s="68">
        <f t="shared" si="29"/>
        <v>7</v>
      </c>
      <c r="AM324" s="70"/>
      <c r="AN324" s="70"/>
      <c r="AO324" s="70"/>
      <c r="AP324"/>
      <c r="AQ324"/>
      <c r="AR324"/>
      <c r="AS324"/>
      <c r="AT324"/>
      <c r="AU324"/>
      <c r="AV324"/>
      <c r="AW324"/>
      <c r="AX324"/>
      <c r="AY324"/>
      <c r="AZ324"/>
      <c r="BA324"/>
      <c r="BB324"/>
      <c r="BC324"/>
      <c r="BD324"/>
      <c r="BE324"/>
      <c r="BF324"/>
      <c r="BG324"/>
      <c r="BH324"/>
      <c r="BI324"/>
      <c r="BJ324"/>
      <c r="BK324"/>
      <c r="BL324"/>
      <c r="BM324"/>
      <c r="BN324"/>
      <c r="BO324"/>
      <c r="BP324"/>
      <c r="BQ324"/>
    </row>
    <row r="325" spans="1:69" ht="27" hidden="1" customHeight="1" x14ac:dyDescent="0.25">
      <c r="A325" s="55">
        <v>334</v>
      </c>
      <c r="B325" s="47">
        <v>2019</v>
      </c>
      <c r="C325" s="48" t="s">
        <v>907</v>
      </c>
      <c r="D325" s="79" t="s">
        <v>425</v>
      </c>
      <c r="E325" s="48" t="s">
        <v>66</v>
      </c>
      <c r="F325" s="49" t="s">
        <v>426</v>
      </c>
      <c r="G325" s="50" t="s">
        <v>468</v>
      </c>
      <c r="H325" s="51" t="s">
        <v>428</v>
      </c>
      <c r="I325" s="52" t="s">
        <v>429</v>
      </c>
      <c r="J325" s="53" t="str">
        <f>IF(ISERROR(VLOOKUP(I325,[1]Eje_Pilar!$C$2:$E$47,2,FALSE))," ",VLOOKUP(I325,[1]Eje_Pilar!$C$2:$E$47,2,FALSE))</f>
        <v xml:space="preserve"> </v>
      </c>
      <c r="K325" s="53" t="str">
        <f>IF(ISERROR(VLOOKUP(I325,[1]Eje_Pilar!$C$2:$E$47,3,FALSE))," ",VLOOKUP(I325,[1]Eje_Pilar!$C$2:$E$47,3,FALSE))</f>
        <v xml:space="preserve"> </v>
      </c>
      <c r="L325" s="54">
        <v>0</v>
      </c>
      <c r="M325" s="55">
        <v>17178635</v>
      </c>
      <c r="N325" s="56" t="s">
        <v>469</v>
      </c>
      <c r="O325" s="80">
        <v>1575231</v>
      </c>
      <c r="P325" s="58"/>
      <c r="Q325" s="59"/>
      <c r="R325" s="60">
        <v>1</v>
      </c>
      <c r="S325" s="57">
        <v>787615</v>
      </c>
      <c r="T325" s="61">
        <f t="shared" si="25"/>
        <v>2362846</v>
      </c>
      <c r="U325" s="62">
        <v>1575231</v>
      </c>
      <c r="V325" s="63">
        <v>43798</v>
      </c>
      <c r="W325" s="63">
        <v>43800</v>
      </c>
      <c r="X325" s="63">
        <v>43845</v>
      </c>
      <c r="Y325" s="47">
        <v>30</v>
      </c>
      <c r="Z325" s="47">
        <v>15</v>
      </c>
      <c r="AA325" s="65"/>
      <c r="AB325" s="55"/>
      <c r="AC325" s="55" t="s">
        <v>71</v>
      </c>
      <c r="AD325" s="55"/>
      <c r="AE325" s="55"/>
      <c r="AF325" s="66">
        <f t="shared" si="24"/>
        <v>0.66666680773948028</v>
      </c>
      <c r="AG325" s="67">
        <f>IF(SUMPRODUCT((A$14:A325=A325)*(B$14:B325=B325)*(C$14:C325=C325))&gt;1,0,1)</f>
        <v>1</v>
      </c>
      <c r="AH325" s="68" t="str">
        <f t="shared" si="26"/>
        <v>Arrendamiento de bienes inmuebles</v>
      </c>
      <c r="AI325" s="68" t="str">
        <f t="shared" si="27"/>
        <v>Contratación directa</v>
      </c>
      <c r="AJ325" s="69" t="str">
        <f>IFERROR(VLOOKUP(F325,[1]Tipo!$C$12:$C$27,1,FALSE),"NO")</f>
        <v>El arrendamiento o adquisición de inmuebles</v>
      </c>
      <c r="AK325" s="68" t="str">
        <f t="shared" si="28"/>
        <v>Funcionamiento</v>
      </c>
      <c r="AL325" s="68" t="str">
        <f t="shared" si="29"/>
        <v>NO</v>
      </c>
      <c r="AM325" s="70"/>
      <c r="AN325" s="70"/>
      <c r="AO325" s="70"/>
      <c r="AP325"/>
      <c r="AQ325"/>
      <c r="AR325"/>
      <c r="AS325"/>
      <c r="AT325"/>
      <c r="AU325"/>
      <c r="AV325"/>
      <c r="AW325"/>
      <c r="AX325"/>
      <c r="AY325"/>
      <c r="AZ325"/>
      <c r="BA325"/>
      <c r="BB325"/>
      <c r="BC325"/>
      <c r="BD325"/>
      <c r="BE325"/>
      <c r="BF325"/>
      <c r="BG325"/>
      <c r="BH325"/>
      <c r="BI325"/>
      <c r="BJ325"/>
      <c r="BK325"/>
      <c r="BL325"/>
      <c r="BM325"/>
      <c r="BN325"/>
      <c r="BO325"/>
      <c r="BP325"/>
      <c r="BQ325"/>
    </row>
    <row r="326" spans="1:69" ht="27" hidden="1" customHeight="1" x14ac:dyDescent="0.25">
      <c r="A326" s="55">
        <v>335</v>
      </c>
      <c r="B326" s="47">
        <v>2019</v>
      </c>
      <c r="C326" s="48" t="s">
        <v>908</v>
      </c>
      <c r="D326" s="79" t="s">
        <v>471</v>
      </c>
      <c r="E326" s="48" t="s">
        <v>458</v>
      </c>
      <c r="F326" s="49" t="s">
        <v>459</v>
      </c>
      <c r="G326" s="50" t="s">
        <v>909</v>
      </c>
      <c r="H326" s="51" t="s">
        <v>69</v>
      </c>
      <c r="I326" s="52">
        <v>11</v>
      </c>
      <c r="J326" s="53" t="str">
        <f>IF(ISERROR(VLOOKUP(I326,[1]Eje_Pilar!$C$2:$E$47,2,FALSE))," ",VLOOKUP(I326,[1]Eje_Pilar!$C$2:$E$47,2,FALSE))</f>
        <v>Mejores oportunidades para el desarrollo a través de la cultura, la recreación y el deporte</v>
      </c>
      <c r="K326" s="53" t="str">
        <f>IF(ISERROR(VLOOKUP(I326,[1]Eje_Pilar!$C$2:$E$47,3,FALSE))," ",VLOOKUP(I326,[1]Eje_Pilar!$C$2:$E$47,3,FALSE))</f>
        <v>Pilar 1 Igualdad de Calidad de Vida</v>
      </c>
      <c r="L326" s="54">
        <v>1407</v>
      </c>
      <c r="M326" s="55">
        <v>901345786</v>
      </c>
      <c r="N326" s="56" t="s">
        <v>910</v>
      </c>
      <c r="O326" s="80">
        <v>230000000</v>
      </c>
      <c r="P326" s="58"/>
      <c r="Q326" s="59"/>
      <c r="R326" s="60"/>
      <c r="S326" s="57"/>
      <c r="T326" s="61">
        <f t="shared" si="25"/>
        <v>230000000</v>
      </c>
      <c r="U326" s="62"/>
      <c r="V326" s="63">
        <v>43798</v>
      </c>
      <c r="W326" s="63">
        <v>43808</v>
      </c>
      <c r="X326" s="63">
        <v>43898</v>
      </c>
      <c r="Y326" s="47">
        <v>90</v>
      </c>
      <c r="Z326" s="47"/>
      <c r="AA326" s="65"/>
      <c r="AB326" s="55"/>
      <c r="AC326" s="55" t="s">
        <v>71</v>
      </c>
      <c r="AD326" s="55"/>
      <c r="AE326" s="55"/>
      <c r="AF326" s="66">
        <f t="shared" si="24"/>
        <v>0</v>
      </c>
      <c r="AG326" s="67">
        <f>IF(SUMPRODUCT((A$14:A326=A326)*(B$14:B326=B326)*(C$14:C326=C326))&gt;1,0,1)</f>
        <v>1</v>
      </c>
      <c r="AH326" s="68" t="str">
        <f t="shared" si="26"/>
        <v>Contratos de prestación de servicios</v>
      </c>
      <c r="AI326" s="68" t="str">
        <f t="shared" si="27"/>
        <v>Selección abreviada</v>
      </c>
      <c r="AJ326" s="69" t="str">
        <f>IFERROR(VLOOKUP(F326,[1]Tipo!$C$12:$C$27,1,FALSE),"NO")</f>
        <v xml:space="preserve">Selección abreviada por menor cuantía </v>
      </c>
      <c r="AK326" s="68" t="str">
        <f t="shared" si="28"/>
        <v>Inversión</v>
      </c>
      <c r="AL326" s="68">
        <f t="shared" si="29"/>
        <v>11</v>
      </c>
      <c r="AM326" s="70"/>
      <c r="AN326" s="70"/>
      <c r="AO326" s="70"/>
      <c r="AP326"/>
      <c r="AQ326"/>
      <c r="AR326"/>
      <c r="AS326"/>
      <c r="AT326"/>
      <c r="AU326"/>
      <c r="AV326"/>
      <c r="AW326"/>
      <c r="AX326"/>
      <c r="AY326"/>
      <c r="AZ326"/>
      <c r="BA326"/>
      <c r="BB326"/>
      <c r="BC326"/>
      <c r="BD326"/>
      <c r="BE326"/>
      <c r="BF326"/>
      <c r="BG326"/>
      <c r="BH326"/>
      <c r="BI326"/>
      <c r="BJ326"/>
      <c r="BK326"/>
      <c r="BL326"/>
      <c r="BM326"/>
      <c r="BN326"/>
      <c r="BO326"/>
      <c r="BP326"/>
      <c r="BQ326"/>
    </row>
    <row r="327" spans="1:69" ht="27" customHeight="1" x14ac:dyDescent="0.25">
      <c r="A327" s="55">
        <v>336</v>
      </c>
      <c r="B327" s="47">
        <v>2019</v>
      </c>
      <c r="C327" s="48" t="s">
        <v>911</v>
      </c>
      <c r="D327" s="79" t="s">
        <v>65</v>
      </c>
      <c r="E327" s="48" t="s">
        <v>66</v>
      </c>
      <c r="F327" s="49" t="s">
        <v>67</v>
      </c>
      <c r="G327" s="50" t="s">
        <v>912</v>
      </c>
      <c r="H327" s="51" t="s">
        <v>69</v>
      </c>
      <c r="I327" s="52">
        <v>45</v>
      </c>
      <c r="J327" s="53" t="str">
        <f>IF(ISERROR(VLOOKUP(I327,[1]Eje_Pilar!$C$2:$E$47,2,FALSE))," ",VLOOKUP(I327,[1]Eje_Pilar!$C$2:$E$47,2,FALSE))</f>
        <v>Gobernanza e influencia local, regional e internacional</v>
      </c>
      <c r="K327" s="53" t="str">
        <f>IF(ISERROR(VLOOKUP(I327,[1]Eje_Pilar!$C$2:$E$47,3,FALSE))," ",VLOOKUP(I327,[1]Eje_Pilar!$C$2:$E$47,3,FALSE))</f>
        <v>Eje Transversal 4 Gobierno Legitimo, Fortalecimiento Local y Eficiencia</v>
      </c>
      <c r="L327" s="54">
        <v>1415</v>
      </c>
      <c r="M327" s="55">
        <v>1015400933</v>
      </c>
      <c r="N327" s="56" t="s">
        <v>449</v>
      </c>
      <c r="O327" s="80">
        <v>6804367</v>
      </c>
      <c r="P327" s="58"/>
      <c r="Q327" s="59"/>
      <c r="R327" s="60"/>
      <c r="S327" s="57"/>
      <c r="T327" s="61">
        <f t="shared" si="25"/>
        <v>6804367</v>
      </c>
      <c r="U327" s="62"/>
      <c r="V327" s="63">
        <v>43798</v>
      </c>
      <c r="W327" s="63">
        <v>43801</v>
      </c>
      <c r="X327" s="63">
        <v>43830</v>
      </c>
      <c r="Y327" s="47">
        <v>29</v>
      </c>
      <c r="Z327" s="47"/>
      <c r="AA327" s="65"/>
      <c r="AB327" s="55"/>
      <c r="AC327" s="55"/>
      <c r="AD327" s="55" t="s">
        <v>71</v>
      </c>
      <c r="AE327" s="55"/>
      <c r="AF327" s="66">
        <f t="shared" si="24"/>
        <v>0</v>
      </c>
      <c r="AG327" s="67">
        <f>IF(SUMPRODUCT((A$14:A327=A327)*(B$14:B327=B327)*(C$14:C327=C327))&gt;1,0,1)</f>
        <v>1</v>
      </c>
      <c r="AH327" s="68" t="str">
        <f t="shared" si="26"/>
        <v>Contratos de prestación de servicios profesionales y de apoyo a la gestión</v>
      </c>
      <c r="AI327" s="68" t="str">
        <f t="shared" si="27"/>
        <v>Contratación directa</v>
      </c>
      <c r="AJ327" s="69" t="str">
        <f>IFERROR(VLOOKUP(F327,[1]Tipo!$C$12:$C$27,1,FALSE),"NO")</f>
        <v>Prestación de servicios profesionales y de apoyo a la gestión, o para la ejecución de trabajos artísticos que sólo puedan encomendarse a determinadas personas naturales;</v>
      </c>
      <c r="AK327" s="68" t="str">
        <f t="shared" si="28"/>
        <v>Inversión</v>
      </c>
      <c r="AL327" s="68">
        <f t="shared" si="29"/>
        <v>45</v>
      </c>
      <c r="AM327" s="70"/>
      <c r="AN327" s="70"/>
      <c r="AO327" s="70"/>
      <c r="AP327"/>
      <c r="AQ327"/>
      <c r="AR327"/>
      <c r="AS327"/>
      <c r="AT327"/>
      <c r="AU327"/>
      <c r="AV327"/>
      <c r="AW327"/>
      <c r="AX327"/>
      <c r="AY327"/>
      <c r="AZ327"/>
      <c r="BA327"/>
      <c r="BB327"/>
      <c r="BC327"/>
      <c r="BD327"/>
      <c r="BE327"/>
      <c r="BF327"/>
      <c r="BG327"/>
      <c r="BH327"/>
      <c r="BI327"/>
      <c r="BJ327"/>
      <c r="BK327"/>
      <c r="BL327"/>
      <c r="BM327"/>
      <c r="BN327"/>
      <c r="BO327"/>
      <c r="BP327"/>
      <c r="BQ327"/>
    </row>
    <row r="328" spans="1:69" ht="27" customHeight="1" x14ac:dyDescent="0.25">
      <c r="A328" s="55">
        <v>337</v>
      </c>
      <c r="B328" s="47">
        <v>2019</v>
      </c>
      <c r="C328" s="48" t="s">
        <v>913</v>
      </c>
      <c r="D328" s="79" t="s">
        <v>65</v>
      </c>
      <c r="E328" s="48" t="s">
        <v>66</v>
      </c>
      <c r="F328" s="49" t="s">
        <v>67</v>
      </c>
      <c r="G328" s="50" t="s">
        <v>914</v>
      </c>
      <c r="H328" s="51" t="s">
        <v>69</v>
      </c>
      <c r="I328" s="52">
        <v>45</v>
      </c>
      <c r="J328" s="53" t="str">
        <f>IF(ISERROR(VLOOKUP(I328,[1]Eje_Pilar!$C$2:$E$47,2,FALSE))," ",VLOOKUP(I328,[1]Eje_Pilar!$C$2:$E$47,2,FALSE))</f>
        <v>Gobernanza e influencia local, regional e internacional</v>
      </c>
      <c r="K328" s="53" t="str">
        <f>IF(ISERROR(VLOOKUP(I328,[1]Eje_Pilar!$C$2:$E$47,3,FALSE))," ",VLOOKUP(I328,[1]Eje_Pilar!$C$2:$E$47,3,FALSE))</f>
        <v>Eje Transversal 4 Gobierno Legitimo, Fortalecimiento Local y Eficiencia</v>
      </c>
      <c r="L328" s="54">
        <v>1415</v>
      </c>
      <c r="M328" s="55">
        <v>11325314</v>
      </c>
      <c r="N328" s="56" t="s">
        <v>536</v>
      </c>
      <c r="O328" s="80">
        <v>2002000</v>
      </c>
      <c r="P328" s="58"/>
      <c r="Q328" s="59"/>
      <c r="R328" s="60">
        <v>1</v>
      </c>
      <c r="S328" s="57">
        <v>966467</v>
      </c>
      <c r="T328" s="61">
        <f t="shared" si="25"/>
        <v>2968467</v>
      </c>
      <c r="U328" s="62"/>
      <c r="V328" s="63">
        <v>43798</v>
      </c>
      <c r="W328" s="63">
        <v>43801</v>
      </c>
      <c r="X328" s="63">
        <v>43844</v>
      </c>
      <c r="Y328" s="47">
        <v>29</v>
      </c>
      <c r="Z328" s="47">
        <v>14</v>
      </c>
      <c r="AA328" s="65"/>
      <c r="AB328" s="55"/>
      <c r="AC328" s="55"/>
      <c r="AD328" s="55" t="s">
        <v>71</v>
      </c>
      <c r="AE328" s="55"/>
      <c r="AF328" s="66">
        <f t="shared" si="24"/>
        <v>0</v>
      </c>
      <c r="AG328" s="67">
        <f>IF(SUMPRODUCT((A$14:A328=A328)*(B$14:B328=B328)*(C$14:C328=C328))&gt;1,0,1)</f>
        <v>1</v>
      </c>
      <c r="AH328" s="68" t="str">
        <f t="shared" si="26"/>
        <v>Contratos de prestación de servicios profesionales y de apoyo a la gestión</v>
      </c>
      <c r="AI328" s="68" t="str">
        <f t="shared" si="27"/>
        <v>Contratación directa</v>
      </c>
      <c r="AJ328" s="69" t="str">
        <f>IFERROR(VLOOKUP(F328,[1]Tipo!$C$12:$C$27,1,FALSE),"NO")</f>
        <v>Prestación de servicios profesionales y de apoyo a la gestión, o para la ejecución de trabajos artísticos que sólo puedan encomendarse a determinadas personas naturales;</v>
      </c>
      <c r="AK328" s="68" t="str">
        <f t="shared" si="28"/>
        <v>Inversión</v>
      </c>
      <c r="AL328" s="68">
        <f t="shared" si="29"/>
        <v>45</v>
      </c>
      <c r="AM328" s="70"/>
      <c r="AN328" s="70"/>
      <c r="AO328" s="70"/>
      <c r="AP328"/>
      <c r="AQ328"/>
      <c r="AR328"/>
      <c r="AS328"/>
      <c r="AT328"/>
      <c r="AU328"/>
      <c r="AV328"/>
      <c r="AW328"/>
      <c r="AX328"/>
      <c r="AY328"/>
      <c r="AZ328"/>
      <c r="BA328"/>
      <c r="BB328"/>
      <c r="BC328"/>
      <c r="BD328"/>
      <c r="BE328"/>
      <c r="BF328"/>
      <c r="BG328"/>
      <c r="BH328"/>
      <c r="BI328"/>
      <c r="BJ328"/>
      <c r="BK328"/>
      <c r="BL328"/>
      <c r="BM328"/>
      <c r="BN328"/>
      <c r="BO328"/>
      <c r="BP328"/>
      <c r="BQ328"/>
    </row>
    <row r="329" spans="1:69" ht="27" hidden="1" customHeight="1" x14ac:dyDescent="0.25">
      <c r="A329" s="55">
        <v>338</v>
      </c>
      <c r="B329" s="47">
        <v>2019</v>
      </c>
      <c r="C329" s="48" t="s">
        <v>915</v>
      </c>
      <c r="D329" s="79" t="s">
        <v>471</v>
      </c>
      <c r="E329" s="48" t="s">
        <v>542</v>
      </c>
      <c r="F329" s="49" t="s">
        <v>429</v>
      </c>
      <c r="G329" s="50" t="s">
        <v>916</v>
      </c>
      <c r="H329" s="51" t="s">
        <v>69</v>
      </c>
      <c r="I329" s="52">
        <v>15</v>
      </c>
      <c r="J329" s="53" t="str">
        <f>IF(ISERROR(VLOOKUP(I329,[1]Eje_Pilar!$C$2:$E$47,2,FALSE))," ",VLOOKUP(I329,[1]Eje_Pilar!$C$2:$E$47,2,FALSE))</f>
        <v>Recuperación, incorporación, vida urbana y control de la ilegalidad</v>
      </c>
      <c r="K329" s="53" t="str">
        <f>IF(ISERROR(VLOOKUP(I329,[1]Eje_Pilar!$C$2:$E$47,3,FALSE))," ",VLOOKUP(I329,[1]Eje_Pilar!$C$2:$E$47,3,FALSE))</f>
        <v>Pilar 2 Democracía Urbana</v>
      </c>
      <c r="L329" s="54">
        <v>1409</v>
      </c>
      <c r="M329" s="55">
        <v>52718256</v>
      </c>
      <c r="N329" s="56" t="s">
        <v>917</v>
      </c>
      <c r="O329" s="80">
        <v>850371000</v>
      </c>
      <c r="P329" s="58"/>
      <c r="Q329" s="59"/>
      <c r="R329" s="60"/>
      <c r="S329" s="57"/>
      <c r="T329" s="61">
        <f t="shared" si="25"/>
        <v>850371000</v>
      </c>
      <c r="U329" s="62"/>
      <c r="V329" s="63">
        <v>43802</v>
      </c>
      <c r="W329" s="63">
        <v>43829</v>
      </c>
      <c r="X329" s="63">
        <v>44133</v>
      </c>
      <c r="Y329" s="47">
        <v>300</v>
      </c>
      <c r="Z329" s="47"/>
      <c r="AA329" s="65"/>
      <c r="AB329" s="55"/>
      <c r="AC329" s="55" t="s">
        <v>71</v>
      </c>
      <c r="AD329" s="55"/>
      <c r="AE329" s="55"/>
      <c r="AF329" s="66">
        <f t="shared" si="24"/>
        <v>0</v>
      </c>
      <c r="AG329" s="67">
        <f>IF(SUMPRODUCT((A$14:A329=A329)*(B$14:B329=B329)*(C$14:C329=C329))&gt;1,0,1)</f>
        <v>1</v>
      </c>
      <c r="AH329" s="68" t="str">
        <f t="shared" si="26"/>
        <v>Contratos de prestación de servicios</v>
      </c>
      <c r="AI329" s="68" t="str">
        <f t="shared" si="27"/>
        <v>Licitación pública</v>
      </c>
      <c r="AJ329" s="69" t="str">
        <f>IFERROR(VLOOKUP(F329,[1]Tipo!$C$12:$C$27,1,FALSE),"NO")</f>
        <v>NO</v>
      </c>
      <c r="AK329" s="68" t="str">
        <f t="shared" si="28"/>
        <v>Inversión</v>
      </c>
      <c r="AL329" s="68">
        <f t="shared" si="29"/>
        <v>15</v>
      </c>
      <c r="AM329" s="70"/>
      <c r="AN329" s="70"/>
      <c r="AO329" s="70"/>
      <c r="AP329"/>
      <c r="AQ329"/>
      <c r="AR329"/>
      <c r="AS329"/>
      <c r="AT329"/>
      <c r="AU329"/>
      <c r="AV329"/>
      <c r="AW329"/>
      <c r="AX329"/>
      <c r="AY329"/>
      <c r="AZ329"/>
      <c r="BA329"/>
      <c r="BB329"/>
      <c r="BC329"/>
      <c r="BD329"/>
      <c r="BE329"/>
      <c r="BF329"/>
      <c r="BG329"/>
      <c r="BH329"/>
      <c r="BI329"/>
      <c r="BJ329"/>
      <c r="BK329"/>
      <c r="BL329"/>
      <c r="BM329"/>
      <c r="BN329"/>
      <c r="BO329"/>
      <c r="BP329"/>
      <c r="BQ329"/>
    </row>
    <row r="330" spans="1:69" ht="27" hidden="1" customHeight="1" x14ac:dyDescent="0.25">
      <c r="A330" s="55">
        <v>339</v>
      </c>
      <c r="B330" s="47">
        <v>2019</v>
      </c>
      <c r="C330" s="48" t="s">
        <v>918</v>
      </c>
      <c r="D330" s="79" t="s">
        <v>480</v>
      </c>
      <c r="E330" s="48" t="s">
        <v>476</v>
      </c>
      <c r="F330" s="49" t="s">
        <v>429</v>
      </c>
      <c r="G330" s="50" t="s">
        <v>919</v>
      </c>
      <c r="H330" s="51" t="s">
        <v>428</v>
      </c>
      <c r="I330" s="52" t="s">
        <v>429</v>
      </c>
      <c r="J330" s="53" t="str">
        <f>IF(ISERROR(VLOOKUP(I330,[1]Eje_Pilar!$C$2:$E$47,2,FALSE))," ",VLOOKUP(I330,[1]Eje_Pilar!$C$2:$E$47,2,FALSE))</f>
        <v xml:space="preserve"> </v>
      </c>
      <c r="K330" s="53" t="str">
        <f>IF(ISERROR(VLOOKUP(I330,[1]Eje_Pilar!$C$2:$E$47,3,FALSE))," ",VLOOKUP(I330,[1]Eje_Pilar!$C$2:$E$47,3,FALSE))</f>
        <v xml:space="preserve"> </v>
      </c>
      <c r="L330" s="54">
        <v>0</v>
      </c>
      <c r="M330" s="55">
        <v>800209890</v>
      </c>
      <c r="N330" s="56" t="s">
        <v>920</v>
      </c>
      <c r="O330" s="96">
        <v>21801135</v>
      </c>
      <c r="P330" s="58"/>
      <c r="Q330" s="59"/>
      <c r="R330" s="60"/>
      <c r="S330" s="57"/>
      <c r="T330" s="61">
        <f t="shared" si="25"/>
        <v>21801135</v>
      </c>
      <c r="U330" s="62"/>
      <c r="V330" s="63">
        <v>43804</v>
      </c>
      <c r="W330" s="63">
        <v>43809</v>
      </c>
      <c r="X330" s="63">
        <v>43870</v>
      </c>
      <c r="Y330" s="47">
        <v>60</v>
      </c>
      <c r="Z330" s="47"/>
      <c r="AA330" s="65"/>
      <c r="AB330" s="55"/>
      <c r="AC330" s="55" t="s">
        <v>71</v>
      </c>
      <c r="AD330" s="55"/>
      <c r="AE330" s="55"/>
      <c r="AF330" s="66">
        <f t="shared" si="24"/>
        <v>0</v>
      </c>
      <c r="AG330" s="67">
        <f>IF(SUMPRODUCT((A$14:A330=A330)*(B$14:B330=B330)*(C$14:C330=C330))&gt;1,0,1)</f>
        <v>1</v>
      </c>
      <c r="AH330" s="68" t="str">
        <f t="shared" si="26"/>
        <v>Suministro</v>
      </c>
      <c r="AI330" s="68" t="str">
        <f t="shared" si="27"/>
        <v>Contratación mínima cuantia</v>
      </c>
      <c r="AJ330" s="69" t="str">
        <f>IFERROR(VLOOKUP(F330,[1]Tipo!$C$12:$C$27,1,FALSE),"NO")</f>
        <v>NO</v>
      </c>
      <c r="AK330" s="68" t="str">
        <f t="shared" si="28"/>
        <v>Funcionamiento</v>
      </c>
      <c r="AL330" s="68" t="str">
        <f t="shared" si="29"/>
        <v>NO</v>
      </c>
      <c r="AM330" s="70"/>
      <c r="AN330" s="70"/>
      <c r="AO330" s="70"/>
      <c r="AP330"/>
      <c r="AQ330"/>
      <c r="AR330"/>
      <c r="AS330"/>
      <c r="AT330"/>
      <c r="AU330"/>
      <c r="AV330"/>
      <c r="AW330"/>
      <c r="AX330"/>
      <c r="AY330"/>
      <c r="AZ330"/>
      <c r="BA330"/>
      <c r="BB330"/>
      <c r="BC330"/>
      <c r="BD330"/>
      <c r="BE330"/>
      <c r="BF330"/>
      <c r="BG330"/>
      <c r="BH330"/>
      <c r="BI330"/>
      <c r="BJ330"/>
      <c r="BK330"/>
      <c r="BL330"/>
      <c r="BM330"/>
      <c r="BN330"/>
      <c r="BO330"/>
      <c r="BP330"/>
      <c r="BQ330"/>
    </row>
    <row r="331" spans="1:69" ht="27" hidden="1" customHeight="1" x14ac:dyDescent="0.25">
      <c r="A331" s="55">
        <v>340</v>
      </c>
      <c r="B331" s="47">
        <v>2019</v>
      </c>
      <c r="C331" s="48" t="s">
        <v>921</v>
      </c>
      <c r="D331" s="79" t="s">
        <v>553</v>
      </c>
      <c r="E331" s="48" t="s">
        <v>542</v>
      </c>
      <c r="F331" s="49" t="s">
        <v>429</v>
      </c>
      <c r="G331" s="50" t="s">
        <v>922</v>
      </c>
      <c r="H331" s="51" t="s">
        <v>69</v>
      </c>
      <c r="I331" s="52">
        <v>17</v>
      </c>
      <c r="J331" s="53" t="str">
        <f>IF(ISERROR(VLOOKUP(I331,[1]Eje_Pilar!$C$2:$E$47,2,FALSE))," ",VLOOKUP(I331,[1]Eje_Pilar!$C$2:$E$47,2,FALSE))</f>
        <v>Espacio público, derecho de todos</v>
      </c>
      <c r="K331" s="53" t="str">
        <f>IF(ISERROR(VLOOKUP(I331,[1]Eje_Pilar!$C$2:$E$47,3,FALSE))," ",VLOOKUP(I331,[1]Eje_Pilar!$C$2:$E$47,3,FALSE))</f>
        <v>Pilar 2 Democracía Urbana</v>
      </c>
      <c r="L331" s="54">
        <v>1408</v>
      </c>
      <c r="M331" s="55">
        <v>901347411</v>
      </c>
      <c r="N331" s="56" t="s">
        <v>923</v>
      </c>
      <c r="O331" s="80">
        <v>3100000000</v>
      </c>
      <c r="P331" s="58"/>
      <c r="Q331" s="59"/>
      <c r="R331" s="60"/>
      <c r="S331" s="57"/>
      <c r="T331" s="61">
        <f t="shared" si="25"/>
        <v>3100000000</v>
      </c>
      <c r="U331" s="62"/>
      <c r="V331" s="63">
        <v>43809</v>
      </c>
      <c r="W331" s="71"/>
      <c r="X331" s="71"/>
      <c r="Y331" s="47">
        <v>150</v>
      </c>
      <c r="Z331" s="47"/>
      <c r="AA331" s="65"/>
      <c r="AB331" s="55" t="s">
        <v>71</v>
      </c>
      <c r="AC331" s="55"/>
      <c r="AD331" s="55"/>
      <c r="AE331" s="55"/>
      <c r="AF331" s="66">
        <f t="shared" si="24"/>
        <v>0</v>
      </c>
      <c r="AG331" s="67">
        <f>IF(SUMPRODUCT((A$14:A331=A331)*(B$14:B331=B331)*(C$14:C331=C331))&gt;1,0,1)</f>
        <v>1</v>
      </c>
      <c r="AH331" s="68" t="str">
        <f t="shared" si="26"/>
        <v>Obra pública</v>
      </c>
      <c r="AI331" s="68" t="str">
        <f t="shared" si="27"/>
        <v>Licitación pública</v>
      </c>
      <c r="AJ331" s="69" t="str">
        <f>IFERROR(VLOOKUP(F331,[1]Tipo!$C$12:$C$27,1,FALSE),"NO")</f>
        <v>NO</v>
      </c>
      <c r="AK331" s="68" t="str">
        <f t="shared" si="28"/>
        <v>Inversión</v>
      </c>
      <c r="AL331" s="68">
        <f t="shared" si="29"/>
        <v>17</v>
      </c>
      <c r="AM331" s="70"/>
      <c r="AN331" s="70"/>
      <c r="AO331" s="70"/>
      <c r="AP331"/>
      <c r="AQ331"/>
      <c r="AR331"/>
      <c r="AS331"/>
      <c r="AT331"/>
      <c r="AU331"/>
      <c r="AV331"/>
      <c r="AW331"/>
      <c r="AX331"/>
      <c r="AY331"/>
      <c r="AZ331"/>
      <c r="BA331"/>
      <c r="BB331"/>
      <c r="BC331"/>
      <c r="BD331"/>
      <c r="BE331"/>
      <c r="BF331"/>
      <c r="BG331"/>
      <c r="BH331"/>
      <c r="BI331"/>
      <c r="BJ331"/>
      <c r="BK331"/>
      <c r="BL331"/>
      <c r="BM331"/>
      <c r="BN331"/>
      <c r="BO331"/>
      <c r="BP331"/>
      <c r="BQ331"/>
    </row>
    <row r="332" spans="1:69" ht="27" hidden="1" customHeight="1" x14ac:dyDescent="0.25">
      <c r="A332" s="55">
        <v>341</v>
      </c>
      <c r="B332" s="47">
        <v>2019</v>
      </c>
      <c r="C332" s="48" t="s">
        <v>924</v>
      </c>
      <c r="D332" s="79" t="s">
        <v>522</v>
      </c>
      <c r="E332" s="48" t="s">
        <v>66</v>
      </c>
      <c r="F332" s="87" t="s">
        <v>522</v>
      </c>
      <c r="G332" s="50" t="s">
        <v>925</v>
      </c>
      <c r="H332" s="51" t="s">
        <v>69</v>
      </c>
      <c r="I332" s="52">
        <v>45</v>
      </c>
      <c r="J332" s="53" t="str">
        <f>IF(ISERROR(VLOOKUP(I332,[1]Eje_Pilar!$C$2:$E$47,2,FALSE))," ",VLOOKUP(I332,[1]Eje_Pilar!$C$2:$E$47,2,FALSE))</f>
        <v>Gobernanza e influencia local, regional e internacional</v>
      </c>
      <c r="K332" s="53" t="str">
        <f>IF(ISERROR(VLOOKUP(I332,[1]Eje_Pilar!$C$2:$E$47,3,FALSE))," ",VLOOKUP(I332,[1]Eje_Pilar!$C$2:$E$47,3,FALSE))</f>
        <v>Eje Transversal 4 Gobierno Legitimo, Fortalecimiento Local y Eficiencia</v>
      </c>
      <c r="L332" s="54">
        <v>1415</v>
      </c>
      <c r="M332" s="55">
        <v>899999115</v>
      </c>
      <c r="N332" s="56" t="s">
        <v>430</v>
      </c>
      <c r="O332" s="80">
        <v>71774136</v>
      </c>
      <c r="P332" s="58"/>
      <c r="Q332" s="59"/>
      <c r="R332" s="60"/>
      <c r="S332" s="57"/>
      <c r="T332" s="61">
        <f t="shared" si="25"/>
        <v>71774136</v>
      </c>
      <c r="U332" s="62"/>
      <c r="V332" s="63">
        <v>43819</v>
      </c>
      <c r="W332" s="71"/>
      <c r="X332" s="71"/>
      <c r="Y332" s="47">
        <v>365</v>
      </c>
      <c r="Z332" s="47"/>
      <c r="AA332" s="65"/>
      <c r="AB332" s="55" t="s">
        <v>71</v>
      </c>
      <c r="AC332" s="55"/>
      <c r="AD332" s="55"/>
      <c r="AE332" s="55"/>
      <c r="AF332" s="66">
        <f t="shared" si="24"/>
        <v>0</v>
      </c>
      <c r="AG332" s="67">
        <f>IF(SUMPRODUCT((A$14:A332=A332)*(B$14:B332=B332)*(C$14:C332=C332))&gt;1,0,1)</f>
        <v>1</v>
      </c>
      <c r="AH332" s="68" t="str">
        <f t="shared" si="26"/>
        <v>Contratos interadministrativos</v>
      </c>
      <c r="AI332" s="68" t="str">
        <f t="shared" si="27"/>
        <v>Contratación directa</v>
      </c>
      <c r="AJ332" s="69" t="str">
        <f>IFERROR(VLOOKUP(F332,[1]Tipo!$C$12:$C$27,1,FALSE),"NO")</f>
        <v>Contratos interadministrativos</v>
      </c>
      <c r="AK332" s="68" t="str">
        <f t="shared" si="28"/>
        <v>Inversión</v>
      </c>
      <c r="AL332" s="68">
        <f t="shared" si="29"/>
        <v>45</v>
      </c>
      <c r="AM332" s="70"/>
      <c r="AN332" s="70"/>
      <c r="AO332" s="70"/>
      <c r="AP332"/>
      <c r="AQ332"/>
      <c r="AR332"/>
      <c r="AS332"/>
      <c r="AT332"/>
      <c r="AU332"/>
      <c r="AV332"/>
      <c r="AW332"/>
      <c r="AX332"/>
      <c r="AY332"/>
      <c r="AZ332"/>
      <c r="BA332"/>
      <c r="BB332"/>
      <c r="BC332"/>
      <c r="BD332"/>
      <c r="BE332"/>
      <c r="BF332"/>
      <c r="BG332"/>
      <c r="BH332"/>
      <c r="BI332"/>
      <c r="BJ332"/>
      <c r="BK332"/>
      <c r="BL332"/>
      <c r="BM332"/>
      <c r="BN332"/>
      <c r="BO332"/>
      <c r="BP332"/>
      <c r="BQ332"/>
    </row>
    <row r="333" spans="1:69" ht="27" hidden="1" customHeight="1" x14ac:dyDescent="0.25">
      <c r="A333" s="55">
        <v>342</v>
      </c>
      <c r="B333" s="47">
        <v>2019</v>
      </c>
      <c r="C333" s="48" t="s">
        <v>926</v>
      </c>
      <c r="D333" s="79" t="s">
        <v>471</v>
      </c>
      <c r="E333" s="48" t="s">
        <v>476</v>
      </c>
      <c r="F333" s="49" t="s">
        <v>429</v>
      </c>
      <c r="G333" s="50" t="s">
        <v>927</v>
      </c>
      <c r="H333" s="51" t="s">
        <v>428</v>
      </c>
      <c r="I333" s="52" t="s">
        <v>429</v>
      </c>
      <c r="J333" s="53" t="str">
        <f>IF(ISERROR(VLOOKUP(I333,[1]Eje_Pilar!$C$2:$E$47,2,FALSE))," ",VLOOKUP(I333,[1]Eje_Pilar!$C$2:$E$47,2,FALSE))</f>
        <v xml:space="preserve"> </v>
      </c>
      <c r="K333" s="53" t="str">
        <f>IF(ISERROR(VLOOKUP(I333,[1]Eje_Pilar!$C$2:$E$47,3,FALSE))," ",VLOOKUP(I333,[1]Eje_Pilar!$C$2:$E$47,3,FALSE))</f>
        <v xml:space="preserve"> </v>
      </c>
      <c r="L333" s="54">
        <v>0</v>
      </c>
      <c r="M333" s="55">
        <v>79378411</v>
      </c>
      <c r="N333" s="56" t="s">
        <v>928</v>
      </c>
      <c r="O333" s="80">
        <v>21717500</v>
      </c>
      <c r="P333" s="58"/>
      <c r="Q333" s="59"/>
      <c r="R333" s="60"/>
      <c r="S333" s="57"/>
      <c r="T333" s="61">
        <f t="shared" si="25"/>
        <v>21717500</v>
      </c>
      <c r="U333" s="62"/>
      <c r="V333" s="63">
        <v>43812</v>
      </c>
      <c r="W333" s="63">
        <v>43812</v>
      </c>
      <c r="X333" s="63">
        <v>43994</v>
      </c>
      <c r="Y333" s="47">
        <v>180</v>
      </c>
      <c r="Z333" s="47"/>
      <c r="AA333" s="65"/>
      <c r="AB333" s="55"/>
      <c r="AC333" s="55" t="s">
        <v>71</v>
      </c>
      <c r="AD333" s="55"/>
      <c r="AE333" s="55"/>
      <c r="AF333" s="66">
        <f t="shared" si="24"/>
        <v>0</v>
      </c>
      <c r="AG333" s="67">
        <f>IF(SUMPRODUCT((A$14:A333=A333)*(B$14:B333=B333)*(C$14:C333=C333))&gt;1,0,1)</f>
        <v>1</v>
      </c>
      <c r="AH333" s="68" t="str">
        <f t="shared" si="26"/>
        <v>Contratos de prestación de servicios</v>
      </c>
      <c r="AI333" s="68" t="str">
        <f t="shared" si="27"/>
        <v>Contratación mínima cuantia</v>
      </c>
      <c r="AJ333" s="69" t="str">
        <f>IFERROR(VLOOKUP(F333,[1]Tipo!$C$12:$C$27,1,FALSE),"NO")</f>
        <v>NO</v>
      </c>
      <c r="AK333" s="68" t="str">
        <f t="shared" si="28"/>
        <v>Funcionamiento</v>
      </c>
      <c r="AL333" s="68" t="str">
        <f t="shared" si="29"/>
        <v>NO</v>
      </c>
      <c r="AM333" s="70"/>
      <c r="AN333" s="70"/>
      <c r="AO333" s="70"/>
      <c r="AP333"/>
      <c r="AQ333"/>
      <c r="AR333"/>
      <c r="AS333"/>
      <c r="AT333"/>
      <c r="AU333"/>
      <c r="AV333"/>
      <c r="AW333"/>
      <c r="AX333"/>
      <c r="AY333"/>
      <c r="AZ333"/>
      <c r="BA333"/>
      <c r="BB333"/>
      <c r="BC333"/>
      <c r="BD333"/>
      <c r="BE333"/>
      <c r="BF333"/>
      <c r="BG333"/>
      <c r="BH333"/>
      <c r="BI333"/>
      <c r="BJ333"/>
      <c r="BK333"/>
      <c r="BL333"/>
      <c r="BM333"/>
      <c r="BN333"/>
      <c r="BO333"/>
      <c r="BP333"/>
      <c r="BQ333"/>
    </row>
    <row r="334" spans="1:69" ht="27" hidden="1" customHeight="1" x14ac:dyDescent="0.25">
      <c r="A334" s="55">
        <v>343</v>
      </c>
      <c r="B334" s="47">
        <v>2019</v>
      </c>
      <c r="C334" s="48" t="s">
        <v>929</v>
      </c>
      <c r="D334" s="79" t="s">
        <v>548</v>
      </c>
      <c r="E334" s="48" t="s">
        <v>549</v>
      </c>
      <c r="F334" s="49" t="s">
        <v>429</v>
      </c>
      <c r="G334" s="50" t="s">
        <v>930</v>
      </c>
      <c r="H334" s="51" t="s">
        <v>69</v>
      </c>
      <c r="I334" s="52">
        <v>17</v>
      </c>
      <c r="J334" s="53" t="str">
        <f>IF(ISERROR(VLOOKUP(I334,[1]Eje_Pilar!$C$2:$E$47,2,FALSE))," ",VLOOKUP(I334,[1]Eje_Pilar!$C$2:$E$47,2,FALSE))</f>
        <v>Espacio público, derecho de todos</v>
      </c>
      <c r="K334" s="53" t="str">
        <f>IF(ISERROR(VLOOKUP(I334,[1]Eje_Pilar!$C$2:$E$47,3,FALSE))," ",VLOOKUP(I334,[1]Eje_Pilar!$C$2:$E$47,3,FALSE))</f>
        <v>Pilar 2 Democracía Urbana</v>
      </c>
      <c r="L334" s="54">
        <v>1408</v>
      </c>
      <c r="M334" s="55">
        <v>901343858</v>
      </c>
      <c r="N334" s="56" t="s">
        <v>931</v>
      </c>
      <c r="O334" s="57">
        <v>320527819</v>
      </c>
      <c r="P334" s="58"/>
      <c r="Q334" s="59"/>
      <c r="R334" s="60"/>
      <c r="S334" s="57"/>
      <c r="T334" s="61">
        <f t="shared" si="25"/>
        <v>320527819</v>
      </c>
      <c r="U334" s="62"/>
      <c r="V334" s="63">
        <v>43816</v>
      </c>
      <c r="W334" s="71"/>
      <c r="X334" s="71"/>
      <c r="Y334" s="47">
        <v>180</v>
      </c>
      <c r="Z334" s="47"/>
      <c r="AA334" s="65"/>
      <c r="AB334" s="55" t="s">
        <v>71</v>
      </c>
      <c r="AC334" s="55"/>
      <c r="AD334" s="55"/>
      <c r="AE334" s="55"/>
      <c r="AF334" s="66">
        <f t="shared" si="24"/>
        <v>0</v>
      </c>
      <c r="AG334" s="67">
        <f>IF(SUMPRODUCT((A$14:A334=A334)*(B$14:B334=B334)*(C$14:C334=C334))&gt;1,0,1)</f>
        <v>1</v>
      </c>
      <c r="AH334" s="68" t="str">
        <f t="shared" si="26"/>
        <v>Interventoría</v>
      </c>
      <c r="AI334" s="68" t="str">
        <f t="shared" si="27"/>
        <v>Concurso de méritos</v>
      </c>
      <c r="AJ334" s="69" t="str">
        <f>IFERROR(VLOOKUP(F334,[1]Tipo!$C$12:$C$27,1,FALSE),"NO")</f>
        <v>NO</v>
      </c>
      <c r="AK334" s="68" t="str">
        <f t="shared" si="28"/>
        <v>Inversión</v>
      </c>
      <c r="AL334" s="68">
        <f t="shared" si="29"/>
        <v>17</v>
      </c>
      <c r="AM334" s="70"/>
      <c r="AN334" s="70"/>
      <c r="AO334" s="70"/>
      <c r="AP334"/>
      <c r="AQ334"/>
      <c r="AR334"/>
      <c r="AS334"/>
      <c r="AT334"/>
      <c r="AU334"/>
      <c r="AV334"/>
      <c r="AW334"/>
      <c r="AX334"/>
      <c r="AY334"/>
      <c r="AZ334"/>
      <c r="BA334"/>
      <c r="BB334"/>
      <c r="BC334"/>
      <c r="BD334"/>
      <c r="BE334"/>
      <c r="BF334"/>
      <c r="BG334"/>
      <c r="BH334"/>
      <c r="BI334"/>
      <c r="BJ334"/>
      <c r="BK334"/>
      <c r="BL334"/>
      <c r="BM334"/>
      <c r="BN334"/>
      <c r="BO334"/>
      <c r="BP334"/>
      <c r="BQ334"/>
    </row>
    <row r="335" spans="1:69" ht="27" hidden="1" customHeight="1" x14ac:dyDescent="0.25">
      <c r="A335" s="55">
        <v>344</v>
      </c>
      <c r="B335" s="47">
        <v>2019</v>
      </c>
      <c r="C335" s="48" t="s">
        <v>932</v>
      </c>
      <c r="D335" s="79" t="s">
        <v>538</v>
      </c>
      <c r="E335" s="48" t="s">
        <v>458</v>
      </c>
      <c r="F335" s="49" t="s">
        <v>472</v>
      </c>
      <c r="G335" s="50" t="s">
        <v>933</v>
      </c>
      <c r="H335" s="51" t="s">
        <v>69</v>
      </c>
      <c r="I335" s="52">
        <v>45</v>
      </c>
      <c r="J335" s="53" t="str">
        <f>IF(ISERROR(VLOOKUP(I335,[1]Eje_Pilar!$C$2:$E$47,2,FALSE))," ",VLOOKUP(I335,[1]Eje_Pilar!$C$2:$E$47,2,FALSE))</f>
        <v>Gobernanza e influencia local, regional e internacional</v>
      </c>
      <c r="K335" s="53" t="str">
        <f>IF(ISERROR(VLOOKUP(I335,[1]Eje_Pilar!$C$2:$E$47,3,FALSE))," ",VLOOKUP(I335,[1]Eje_Pilar!$C$2:$E$47,3,FALSE))</f>
        <v>Eje Transversal 4 Gobierno Legitimo, Fortalecimiento Local y Eficiencia</v>
      </c>
      <c r="L335" s="54">
        <v>1415</v>
      </c>
      <c r="M335" s="55">
        <v>860034604</v>
      </c>
      <c r="N335" s="88" t="s">
        <v>934</v>
      </c>
      <c r="O335" s="57">
        <v>102433105</v>
      </c>
      <c r="P335" s="58"/>
      <c r="Q335" s="59"/>
      <c r="R335" s="60"/>
      <c r="S335" s="57"/>
      <c r="T335" s="61">
        <f t="shared" si="25"/>
        <v>102433105</v>
      </c>
      <c r="U335" s="62"/>
      <c r="V335" s="63">
        <v>43816</v>
      </c>
      <c r="W335" s="63">
        <v>43816</v>
      </c>
      <c r="X335" s="63">
        <v>43906</v>
      </c>
      <c r="Y335" s="47">
        <v>90</v>
      </c>
      <c r="Z335" s="47"/>
      <c r="AA335" s="65"/>
      <c r="AB335" s="55"/>
      <c r="AC335" s="55" t="s">
        <v>71</v>
      </c>
      <c r="AD335" s="55"/>
      <c r="AE335" s="55"/>
      <c r="AF335" s="66">
        <f t="shared" si="24"/>
        <v>0</v>
      </c>
      <c r="AG335" s="67">
        <f>IF(SUMPRODUCT((A$14:A335=A335)*(B$14:B335=B335)*(C$14:C335=C335))&gt;1,0,1)</f>
        <v>1</v>
      </c>
      <c r="AH335" s="68" t="str">
        <f t="shared" si="26"/>
        <v>Compraventa de bienes muebles</v>
      </c>
      <c r="AI335" s="68" t="str">
        <f t="shared" si="27"/>
        <v>Selección abreviada</v>
      </c>
      <c r="AJ335" s="69" t="str">
        <f>IFERROR(VLOOKUP(F335,[1]Tipo!$C$12:$C$27,1,FALSE),"NO")</f>
        <v xml:space="preserve">Acuerdo marco de precios </v>
      </c>
      <c r="AK335" s="68" t="str">
        <f t="shared" si="28"/>
        <v>Inversión</v>
      </c>
      <c r="AL335" s="68">
        <f t="shared" si="29"/>
        <v>45</v>
      </c>
      <c r="AM335" s="70"/>
      <c r="AN335" s="70"/>
      <c r="AO335" s="70"/>
      <c r="AP335"/>
      <c r="AQ335"/>
      <c r="AR335"/>
      <c r="AS335"/>
      <c r="AT335"/>
      <c r="AU335"/>
      <c r="AV335"/>
      <c r="AW335"/>
      <c r="AX335"/>
      <c r="AY335"/>
      <c r="AZ335"/>
      <c r="BA335"/>
      <c r="BB335"/>
      <c r="BC335"/>
      <c r="BD335"/>
      <c r="BE335"/>
      <c r="BF335"/>
      <c r="BG335"/>
      <c r="BH335"/>
      <c r="BI335"/>
      <c r="BJ335"/>
      <c r="BK335"/>
      <c r="BL335"/>
      <c r="BM335"/>
      <c r="BN335"/>
      <c r="BO335"/>
      <c r="BP335"/>
      <c r="BQ335"/>
    </row>
    <row r="336" spans="1:69" ht="27" hidden="1" customHeight="1" x14ac:dyDescent="0.25">
      <c r="A336" s="55">
        <v>345</v>
      </c>
      <c r="B336" s="47">
        <v>2019</v>
      </c>
      <c r="C336" s="48" t="s">
        <v>935</v>
      </c>
      <c r="D336" s="79" t="s">
        <v>538</v>
      </c>
      <c r="E336" s="48" t="s">
        <v>458</v>
      </c>
      <c r="F336" s="49" t="s">
        <v>472</v>
      </c>
      <c r="G336" s="50" t="s">
        <v>936</v>
      </c>
      <c r="H336" s="51" t="s">
        <v>69</v>
      </c>
      <c r="I336" s="52">
        <v>45</v>
      </c>
      <c r="J336" s="53" t="str">
        <f>IF(ISERROR(VLOOKUP(I336,[1]Eje_Pilar!$C$2:$E$47,2,FALSE))," ",VLOOKUP(I336,[1]Eje_Pilar!$C$2:$E$47,2,FALSE))</f>
        <v>Gobernanza e influencia local, regional e internacional</v>
      </c>
      <c r="K336" s="53" t="str">
        <f>IF(ISERROR(VLOOKUP(I336,[1]Eje_Pilar!$C$2:$E$47,3,FALSE))," ",VLOOKUP(I336,[1]Eje_Pilar!$C$2:$E$47,3,FALSE))</f>
        <v>Eje Transversal 4 Gobierno Legitimo, Fortalecimiento Local y Eficiencia</v>
      </c>
      <c r="L336" s="54">
        <v>1415</v>
      </c>
      <c r="M336" s="55">
        <v>890903024</v>
      </c>
      <c r="N336" s="56" t="s">
        <v>937</v>
      </c>
      <c r="O336" s="57">
        <v>910769702</v>
      </c>
      <c r="P336" s="58"/>
      <c r="Q336" s="59"/>
      <c r="R336" s="60"/>
      <c r="S336" s="57"/>
      <c r="T336" s="61">
        <f t="shared" si="25"/>
        <v>910769702</v>
      </c>
      <c r="U336" s="62"/>
      <c r="V336" s="63">
        <v>43816</v>
      </c>
      <c r="W336" s="63">
        <v>43816</v>
      </c>
      <c r="X336" s="63">
        <v>43906</v>
      </c>
      <c r="Y336" s="47">
        <v>90</v>
      </c>
      <c r="Z336" s="47"/>
      <c r="AA336" s="65"/>
      <c r="AB336" s="55"/>
      <c r="AC336" s="55" t="s">
        <v>71</v>
      </c>
      <c r="AD336" s="55"/>
      <c r="AE336" s="55"/>
      <c r="AF336" s="66">
        <f t="shared" ref="AF336:AF399" si="30">IF(ISERROR(U336/T336),"-",(U336/T336))</f>
        <v>0</v>
      </c>
      <c r="AG336" s="67">
        <f>IF(SUMPRODUCT((A$14:A336=A336)*(B$14:B336=B336)*(C$14:C336=C336))&gt;1,0,1)</f>
        <v>1</v>
      </c>
      <c r="AH336" s="68" t="str">
        <f t="shared" si="26"/>
        <v>Compraventa de bienes muebles</v>
      </c>
      <c r="AI336" s="68" t="str">
        <f t="shared" si="27"/>
        <v>Selección abreviada</v>
      </c>
      <c r="AJ336" s="69" t="str">
        <f>IFERROR(VLOOKUP(F336,[1]Tipo!$C$12:$C$27,1,FALSE),"NO")</f>
        <v xml:space="preserve">Acuerdo marco de precios </v>
      </c>
      <c r="AK336" s="68" t="str">
        <f t="shared" si="28"/>
        <v>Inversión</v>
      </c>
      <c r="AL336" s="68">
        <f t="shared" si="29"/>
        <v>45</v>
      </c>
      <c r="AM336" s="70"/>
      <c r="AN336" s="70"/>
      <c r="AO336" s="70"/>
      <c r="AP336"/>
      <c r="AQ336"/>
      <c r="AR336"/>
      <c r="AS336"/>
      <c r="AT336"/>
      <c r="AU336"/>
      <c r="AV336"/>
      <c r="AW336"/>
      <c r="AX336"/>
      <c r="AY336"/>
      <c r="AZ336"/>
      <c r="BA336"/>
      <c r="BB336"/>
      <c r="BC336"/>
      <c r="BD336"/>
      <c r="BE336"/>
      <c r="BF336"/>
      <c r="BG336"/>
      <c r="BH336"/>
      <c r="BI336"/>
      <c r="BJ336"/>
      <c r="BK336"/>
      <c r="BL336"/>
      <c r="BM336"/>
      <c r="BN336"/>
      <c r="BO336"/>
      <c r="BP336"/>
      <c r="BQ336"/>
    </row>
    <row r="337" spans="1:69" ht="27" hidden="1" customHeight="1" x14ac:dyDescent="0.25">
      <c r="A337" s="55">
        <v>346</v>
      </c>
      <c r="B337" s="47">
        <v>2019</v>
      </c>
      <c r="C337" s="48" t="s">
        <v>938</v>
      </c>
      <c r="D337" s="79" t="s">
        <v>538</v>
      </c>
      <c r="E337" s="48" t="s">
        <v>458</v>
      </c>
      <c r="F337" s="49" t="s">
        <v>472</v>
      </c>
      <c r="G337" s="50" t="s">
        <v>939</v>
      </c>
      <c r="H337" s="51" t="s">
        <v>69</v>
      </c>
      <c r="I337" s="52">
        <v>45</v>
      </c>
      <c r="J337" s="53" t="str">
        <f>IF(ISERROR(VLOOKUP(I337,[1]Eje_Pilar!$C$2:$E$47,2,FALSE))," ",VLOOKUP(I337,[1]Eje_Pilar!$C$2:$E$47,2,FALSE))</f>
        <v>Gobernanza e influencia local, regional e internacional</v>
      </c>
      <c r="K337" s="53" t="str">
        <f>IF(ISERROR(VLOOKUP(I337,[1]Eje_Pilar!$C$2:$E$47,3,FALSE))," ",VLOOKUP(I337,[1]Eje_Pilar!$C$2:$E$47,3,FALSE))</f>
        <v>Eje Transversal 4 Gobierno Legitimo, Fortalecimiento Local y Eficiencia</v>
      </c>
      <c r="L337" s="54">
        <v>1415</v>
      </c>
      <c r="M337" s="55">
        <v>860025792</v>
      </c>
      <c r="N337" s="56" t="s">
        <v>940</v>
      </c>
      <c r="O337" s="86">
        <v>144695430</v>
      </c>
      <c r="P337" s="58"/>
      <c r="Q337" s="59"/>
      <c r="R337" s="60"/>
      <c r="S337" s="57"/>
      <c r="T337" s="61">
        <f t="shared" ref="T337:T400" si="31">+O337+Q337+S337</f>
        <v>144695430</v>
      </c>
      <c r="U337" s="62"/>
      <c r="V337" s="63">
        <v>43817</v>
      </c>
      <c r="W337" s="63">
        <v>43817</v>
      </c>
      <c r="X337" s="63">
        <v>43907</v>
      </c>
      <c r="Y337" s="47">
        <v>90</v>
      </c>
      <c r="Z337" s="47"/>
      <c r="AA337" s="65"/>
      <c r="AB337" s="55"/>
      <c r="AC337" s="55" t="s">
        <v>71</v>
      </c>
      <c r="AD337" s="55"/>
      <c r="AE337" s="55"/>
      <c r="AF337" s="66">
        <f t="shared" si="30"/>
        <v>0</v>
      </c>
      <c r="AG337" s="67">
        <f>IF(SUMPRODUCT((A$14:A337=A337)*(B$14:B337=B337)*(C$14:C337=C337))&gt;1,0,1)</f>
        <v>1</v>
      </c>
      <c r="AH337" s="68" t="str">
        <f t="shared" ref="AH337:AH400" si="32">IFERROR(VLOOKUP(D337,tipo,1,FALSE),"NO")</f>
        <v>Compraventa de bienes muebles</v>
      </c>
      <c r="AI337" s="68" t="str">
        <f t="shared" ref="AI337:AI400" si="33">IFERROR(VLOOKUP(E337,modal,1,FALSE),"NO")</f>
        <v>Selección abreviada</v>
      </c>
      <c r="AJ337" s="69" t="str">
        <f>IFERROR(VLOOKUP(F337,[1]Tipo!$C$12:$C$27,1,FALSE),"NO")</f>
        <v xml:space="preserve">Acuerdo marco de precios </v>
      </c>
      <c r="AK337" s="68" t="str">
        <f t="shared" ref="AK337:AK400" si="34">IFERROR(VLOOKUP(H337,afectacion,1,FALSE),"NO")</f>
        <v>Inversión</v>
      </c>
      <c r="AL337" s="68">
        <f t="shared" ref="AL337:AL400" si="35">IFERROR(VLOOKUP(I337,programa,1,FALSE),"NO")</f>
        <v>45</v>
      </c>
      <c r="AM337" s="70"/>
      <c r="AN337" s="70"/>
      <c r="AO337" s="70"/>
      <c r="AP337"/>
      <c r="AQ337"/>
      <c r="AR337"/>
      <c r="AS337"/>
      <c r="AT337"/>
      <c r="AU337"/>
      <c r="AV337"/>
      <c r="AW337"/>
      <c r="AX337"/>
      <c r="AY337"/>
      <c r="AZ337"/>
      <c r="BA337"/>
      <c r="BB337"/>
      <c r="BC337"/>
      <c r="BD337"/>
      <c r="BE337"/>
      <c r="BF337"/>
      <c r="BG337"/>
      <c r="BH337"/>
      <c r="BI337"/>
      <c r="BJ337"/>
      <c r="BK337"/>
      <c r="BL337"/>
      <c r="BM337"/>
      <c r="BN337"/>
      <c r="BO337"/>
      <c r="BP337"/>
      <c r="BQ337"/>
    </row>
    <row r="338" spans="1:69" ht="27" customHeight="1" x14ac:dyDescent="0.25">
      <c r="A338" s="55">
        <v>347</v>
      </c>
      <c r="B338" s="47">
        <v>2019</v>
      </c>
      <c r="C338" s="48" t="s">
        <v>941</v>
      </c>
      <c r="D338" s="79" t="s">
        <v>65</v>
      </c>
      <c r="E338" s="48" t="s">
        <v>66</v>
      </c>
      <c r="F338" s="49" t="s">
        <v>67</v>
      </c>
      <c r="G338" s="50" t="s">
        <v>942</v>
      </c>
      <c r="H338" s="51" t="s">
        <v>69</v>
      </c>
      <c r="I338" s="52">
        <v>45</v>
      </c>
      <c r="J338" s="53" t="str">
        <f>IF(ISERROR(VLOOKUP(I338,[1]Eje_Pilar!$C$2:$E$47,2,FALSE))," ",VLOOKUP(I338,[1]Eje_Pilar!$C$2:$E$47,2,FALSE))</f>
        <v>Gobernanza e influencia local, regional e internacional</v>
      </c>
      <c r="K338" s="53" t="str">
        <f>IF(ISERROR(VLOOKUP(I338,[1]Eje_Pilar!$C$2:$E$47,3,FALSE))," ",VLOOKUP(I338,[1]Eje_Pilar!$C$2:$E$47,3,FALSE))</f>
        <v>Eje Transversal 4 Gobierno Legitimo, Fortalecimiento Local y Eficiencia</v>
      </c>
      <c r="L338" s="54">
        <v>1415</v>
      </c>
      <c r="M338" s="55">
        <v>1013648546</v>
      </c>
      <c r="N338" s="56" t="s">
        <v>943</v>
      </c>
      <c r="O338" s="57">
        <v>1545817</v>
      </c>
      <c r="P338" s="58"/>
      <c r="Q338" s="59"/>
      <c r="R338" s="60"/>
      <c r="S338" s="57"/>
      <c r="T338" s="61">
        <f t="shared" si="31"/>
        <v>1545817</v>
      </c>
      <c r="U338" s="62"/>
      <c r="V338" s="63">
        <v>43816</v>
      </c>
      <c r="W338" s="63">
        <v>43819</v>
      </c>
      <c r="X338" s="63">
        <v>43830</v>
      </c>
      <c r="Y338" s="47">
        <v>11</v>
      </c>
      <c r="Z338" s="47"/>
      <c r="AA338" s="65"/>
      <c r="AB338" s="55"/>
      <c r="AC338" s="55"/>
      <c r="AD338" s="55"/>
      <c r="AE338" s="55" t="s">
        <v>71</v>
      </c>
      <c r="AF338" s="66">
        <f t="shared" si="30"/>
        <v>0</v>
      </c>
      <c r="AG338" s="67">
        <f>IF(SUMPRODUCT((A$14:A338=A338)*(B$14:B338=B338)*(C$14:C338=C338))&gt;1,0,1)</f>
        <v>1</v>
      </c>
      <c r="AH338" s="68" t="str">
        <f t="shared" si="32"/>
        <v>Contratos de prestación de servicios profesionales y de apoyo a la gestión</v>
      </c>
      <c r="AI338" s="68" t="str">
        <f t="shared" si="33"/>
        <v>Contratación directa</v>
      </c>
      <c r="AJ338" s="69" t="str">
        <f>IFERROR(VLOOKUP(F338,[1]Tipo!$C$12:$C$27,1,FALSE),"NO")</f>
        <v>Prestación de servicios profesionales y de apoyo a la gestión, o para la ejecución de trabajos artísticos que sólo puedan encomendarse a determinadas personas naturales;</v>
      </c>
      <c r="AK338" s="68" t="str">
        <f t="shared" si="34"/>
        <v>Inversión</v>
      </c>
      <c r="AL338" s="68">
        <f t="shared" si="35"/>
        <v>45</v>
      </c>
      <c r="AM338" s="70"/>
      <c r="AN338" s="70"/>
      <c r="AO338" s="70"/>
      <c r="AP338"/>
      <c r="AQ338"/>
      <c r="AR338"/>
      <c r="AS338"/>
      <c r="AT338"/>
      <c r="AU338"/>
      <c r="AV338"/>
      <c r="AW338"/>
      <c r="AX338"/>
      <c r="AY338"/>
      <c r="AZ338"/>
      <c r="BA338"/>
      <c r="BB338"/>
      <c r="BC338"/>
      <c r="BD338"/>
      <c r="BE338"/>
      <c r="BF338"/>
      <c r="BG338"/>
      <c r="BH338"/>
      <c r="BI338"/>
      <c r="BJ338"/>
      <c r="BK338"/>
      <c r="BL338"/>
      <c r="BM338"/>
      <c r="BN338"/>
      <c r="BO338"/>
      <c r="BP338"/>
      <c r="BQ338"/>
    </row>
    <row r="339" spans="1:69" ht="27" hidden="1" customHeight="1" x14ac:dyDescent="0.25">
      <c r="A339" s="55">
        <v>349</v>
      </c>
      <c r="B339" s="47">
        <v>2019</v>
      </c>
      <c r="C339" s="48" t="s">
        <v>944</v>
      </c>
      <c r="D339" s="79" t="s">
        <v>471</v>
      </c>
      <c r="E339" s="48" t="s">
        <v>458</v>
      </c>
      <c r="F339" s="87" t="s">
        <v>459</v>
      </c>
      <c r="G339" s="50" t="s">
        <v>945</v>
      </c>
      <c r="H339" s="51" t="s">
        <v>69</v>
      </c>
      <c r="I339" s="52">
        <v>45</v>
      </c>
      <c r="J339" s="53" t="str">
        <f>IF(ISERROR(VLOOKUP(I339,[1]Eje_Pilar!$C$2:$E$47,2,FALSE))," ",VLOOKUP(I339,[1]Eje_Pilar!$C$2:$E$47,2,FALSE))</f>
        <v>Gobernanza e influencia local, regional e internacional</v>
      </c>
      <c r="K339" s="53" t="str">
        <f>IF(ISERROR(VLOOKUP(I339,[1]Eje_Pilar!$C$2:$E$47,3,FALSE))," ",VLOOKUP(I339,[1]Eje_Pilar!$C$2:$E$47,3,FALSE))</f>
        <v>Eje Transversal 4 Gobierno Legitimo, Fortalecimiento Local y Eficiencia</v>
      </c>
      <c r="L339" s="54">
        <v>1415</v>
      </c>
      <c r="M339" s="55">
        <v>900354279</v>
      </c>
      <c r="N339" s="56" t="s">
        <v>946</v>
      </c>
      <c r="O339" s="57">
        <v>107400000</v>
      </c>
      <c r="P339" s="58"/>
      <c r="Q339" s="59"/>
      <c r="R339" s="60"/>
      <c r="S339" s="57"/>
      <c r="T339" s="61">
        <f t="shared" si="31"/>
        <v>107400000</v>
      </c>
      <c r="U339" s="62"/>
      <c r="V339" s="63">
        <v>43822</v>
      </c>
      <c r="W339" s="71"/>
      <c r="X339" s="71"/>
      <c r="Y339" s="47">
        <v>90</v>
      </c>
      <c r="Z339" s="47"/>
      <c r="AA339" s="65"/>
      <c r="AB339" s="55" t="s">
        <v>71</v>
      </c>
      <c r="AC339" s="55"/>
      <c r="AD339" s="55"/>
      <c r="AE339" s="55"/>
      <c r="AF339" s="66">
        <f t="shared" si="30"/>
        <v>0</v>
      </c>
      <c r="AG339" s="67">
        <f>IF(SUMPRODUCT((A$14:A339=A339)*(B$14:B339=B339)*(C$14:C339=C339))&gt;1,0,1)</f>
        <v>1</v>
      </c>
      <c r="AH339" s="68" t="str">
        <f t="shared" si="32"/>
        <v>Contratos de prestación de servicios</v>
      </c>
      <c r="AI339" s="68" t="str">
        <f t="shared" si="33"/>
        <v>Selección abreviada</v>
      </c>
      <c r="AJ339" s="69" t="str">
        <f>IFERROR(VLOOKUP(F339,[1]Tipo!$C$12:$C$27,1,FALSE),"NO")</f>
        <v xml:space="preserve">Selección abreviada por menor cuantía </v>
      </c>
      <c r="AK339" s="68" t="str">
        <f t="shared" si="34"/>
        <v>Inversión</v>
      </c>
      <c r="AL339" s="68">
        <f t="shared" si="35"/>
        <v>45</v>
      </c>
      <c r="AM339" s="70"/>
      <c r="AN339" s="70"/>
      <c r="AO339" s="70"/>
      <c r="AP339"/>
      <c r="AQ339"/>
      <c r="AR339"/>
      <c r="AS339"/>
      <c r="AT339"/>
      <c r="AU339"/>
      <c r="AV339"/>
      <c r="AW339"/>
      <c r="AX339"/>
      <c r="AY339"/>
      <c r="AZ339"/>
      <c r="BA339"/>
      <c r="BB339"/>
      <c r="BC339"/>
      <c r="BD339"/>
      <c r="BE339"/>
      <c r="BF339"/>
      <c r="BG339"/>
      <c r="BH339"/>
      <c r="BI339"/>
      <c r="BJ339"/>
      <c r="BK339"/>
      <c r="BL339"/>
      <c r="BM339"/>
      <c r="BN339"/>
      <c r="BO339"/>
      <c r="BP339"/>
      <c r="BQ339"/>
    </row>
    <row r="340" spans="1:69" ht="27" hidden="1" customHeight="1" x14ac:dyDescent="0.25">
      <c r="A340" s="55">
        <v>350</v>
      </c>
      <c r="B340" s="47">
        <v>2019</v>
      </c>
      <c r="C340" s="48" t="s">
        <v>947</v>
      </c>
      <c r="D340" s="79" t="s">
        <v>548</v>
      </c>
      <c r="E340" s="48" t="s">
        <v>549</v>
      </c>
      <c r="F340" s="87" t="s">
        <v>429</v>
      </c>
      <c r="G340" s="50" t="s">
        <v>948</v>
      </c>
      <c r="H340" s="51" t="s">
        <v>69</v>
      </c>
      <c r="I340" s="52">
        <v>17</v>
      </c>
      <c r="J340" s="53" t="str">
        <f>IF(ISERROR(VLOOKUP(I340,[1]Eje_Pilar!$C$2:$E$47,2,FALSE))," ",VLOOKUP(I340,[1]Eje_Pilar!$C$2:$E$47,2,FALSE))</f>
        <v>Espacio público, derecho de todos</v>
      </c>
      <c r="K340" s="53" t="str">
        <f>IF(ISERROR(VLOOKUP(I340,[1]Eje_Pilar!$C$2:$E$47,3,FALSE))," ",VLOOKUP(I340,[1]Eje_Pilar!$C$2:$E$47,3,FALSE))</f>
        <v>Pilar 2 Democracía Urbana</v>
      </c>
      <c r="L340" s="54">
        <v>1408</v>
      </c>
      <c r="M340" s="55">
        <v>901349502</v>
      </c>
      <c r="N340" s="56" t="s">
        <v>949</v>
      </c>
      <c r="O340" s="57">
        <v>245728520</v>
      </c>
      <c r="P340" s="58"/>
      <c r="Q340" s="59"/>
      <c r="R340" s="60"/>
      <c r="S340" s="57"/>
      <c r="T340" s="61">
        <f t="shared" si="31"/>
        <v>245728520</v>
      </c>
      <c r="U340" s="62"/>
      <c r="V340" s="63">
        <v>43822</v>
      </c>
      <c r="W340" s="71"/>
      <c r="X340" s="71"/>
      <c r="Y340" s="47">
        <v>180</v>
      </c>
      <c r="Z340" s="47"/>
      <c r="AA340" s="65"/>
      <c r="AB340" s="55" t="s">
        <v>71</v>
      </c>
      <c r="AC340" s="55"/>
      <c r="AD340" s="55"/>
      <c r="AE340" s="55"/>
      <c r="AF340" s="66">
        <f t="shared" si="30"/>
        <v>0</v>
      </c>
      <c r="AG340" s="67">
        <f>IF(SUMPRODUCT((A$14:A340=A340)*(B$14:B340=B340)*(C$14:C340=C340))&gt;1,0,1)</f>
        <v>1</v>
      </c>
      <c r="AH340" s="68" t="str">
        <f t="shared" si="32"/>
        <v>Interventoría</v>
      </c>
      <c r="AI340" s="68" t="str">
        <f t="shared" si="33"/>
        <v>Concurso de méritos</v>
      </c>
      <c r="AJ340" s="69" t="str">
        <f>IFERROR(VLOOKUP(F340,[1]Tipo!$C$12:$C$27,1,FALSE),"NO")</f>
        <v>NO</v>
      </c>
      <c r="AK340" s="68" t="str">
        <f t="shared" si="34"/>
        <v>Inversión</v>
      </c>
      <c r="AL340" s="68">
        <f t="shared" si="35"/>
        <v>17</v>
      </c>
      <c r="AM340" s="70"/>
      <c r="AN340" s="70"/>
      <c r="AO340" s="70"/>
      <c r="AP340"/>
      <c r="AQ340"/>
      <c r="AR340"/>
      <c r="AS340"/>
      <c r="AT340"/>
      <c r="AU340"/>
      <c r="AV340"/>
      <c r="AW340"/>
      <c r="AX340"/>
      <c r="AY340"/>
      <c r="AZ340"/>
      <c r="BA340"/>
      <c r="BB340"/>
      <c r="BC340"/>
      <c r="BD340"/>
      <c r="BE340"/>
      <c r="BF340"/>
      <c r="BG340"/>
      <c r="BH340"/>
      <c r="BI340"/>
      <c r="BJ340"/>
      <c r="BK340"/>
      <c r="BL340"/>
      <c r="BM340"/>
      <c r="BN340"/>
      <c r="BO340"/>
      <c r="BP340"/>
      <c r="BQ340"/>
    </row>
    <row r="341" spans="1:69" ht="27" hidden="1" customHeight="1" x14ac:dyDescent="0.25">
      <c r="A341" s="55">
        <v>351</v>
      </c>
      <c r="B341" s="47">
        <v>2019</v>
      </c>
      <c r="C341" s="48" t="s">
        <v>950</v>
      </c>
      <c r="D341" s="79" t="s">
        <v>553</v>
      </c>
      <c r="E341" s="48" t="s">
        <v>542</v>
      </c>
      <c r="F341" s="87" t="s">
        <v>429</v>
      </c>
      <c r="G341" s="50" t="s">
        <v>951</v>
      </c>
      <c r="H341" s="51" t="s">
        <v>69</v>
      </c>
      <c r="I341" s="52">
        <v>18</v>
      </c>
      <c r="J341" s="53" t="str">
        <f>IF(ISERROR(VLOOKUP(I341,[1]Eje_Pilar!$C$2:$E$47,2,FALSE))," ",VLOOKUP(I341,[1]Eje_Pilar!$C$2:$E$47,2,FALSE))</f>
        <v>Mejor movilidad para todos</v>
      </c>
      <c r="K341" s="53" t="str">
        <f>IF(ISERROR(VLOOKUP(I341,[1]Eje_Pilar!$C$2:$E$47,3,FALSE))," ",VLOOKUP(I341,[1]Eje_Pilar!$C$2:$E$47,3,FALSE))</f>
        <v>Pilar 2 Democracía Urbana</v>
      </c>
      <c r="L341" s="54">
        <v>1410</v>
      </c>
      <c r="M341" s="55">
        <v>901351093</v>
      </c>
      <c r="N341" s="56" t="s">
        <v>952</v>
      </c>
      <c r="O341" s="57">
        <v>10200000000</v>
      </c>
      <c r="P341" s="58"/>
      <c r="Q341" s="59"/>
      <c r="R341" s="60"/>
      <c r="S341" s="57"/>
      <c r="T341" s="61">
        <f t="shared" si="31"/>
        <v>10200000000</v>
      </c>
      <c r="U341" s="62"/>
      <c r="V341" s="63">
        <v>43825</v>
      </c>
      <c r="W341" s="71"/>
      <c r="X341" s="71"/>
      <c r="Y341" s="47">
        <v>300</v>
      </c>
      <c r="Z341" s="47"/>
      <c r="AA341" s="65"/>
      <c r="AB341" s="55" t="s">
        <v>71</v>
      </c>
      <c r="AC341" s="55"/>
      <c r="AD341" s="55"/>
      <c r="AE341" s="55"/>
      <c r="AF341" s="66">
        <f t="shared" si="30"/>
        <v>0</v>
      </c>
      <c r="AG341" s="67">
        <f>IF(SUMPRODUCT((A$14:A341=A341)*(B$14:B341=B341)*(C$14:C341=C341))&gt;1,0,1)</f>
        <v>1</v>
      </c>
      <c r="AH341" s="68" t="str">
        <f t="shared" si="32"/>
        <v>Obra pública</v>
      </c>
      <c r="AI341" s="68" t="str">
        <f t="shared" si="33"/>
        <v>Licitación pública</v>
      </c>
      <c r="AJ341" s="69" t="str">
        <f>IFERROR(VLOOKUP(F341,[1]Tipo!$C$12:$C$27,1,FALSE),"NO")</f>
        <v>NO</v>
      </c>
      <c r="AK341" s="68" t="str">
        <f t="shared" si="34"/>
        <v>Inversión</v>
      </c>
      <c r="AL341" s="68">
        <f t="shared" si="35"/>
        <v>18</v>
      </c>
      <c r="AM341" s="70"/>
      <c r="AN341" s="70"/>
      <c r="AO341" s="70"/>
      <c r="AP341"/>
      <c r="AQ341"/>
      <c r="AR341"/>
      <c r="AS341"/>
      <c r="AT341"/>
      <c r="AU341"/>
      <c r="AV341"/>
      <c r="AW341"/>
      <c r="AX341"/>
      <c r="AY341"/>
      <c r="AZ341"/>
      <c r="BA341"/>
      <c r="BB341"/>
      <c r="BC341"/>
      <c r="BD341"/>
      <c r="BE341"/>
      <c r="BF341"/>
      <c r="BG341"/>
      <c r="BH341"/>
      <c r="BI341"/>
      <c r="BJ341"/>
      <c r="BK341"/>
      <c r="BL341"/>
      <c r="BM341"/>
      <c r="BN341"/>
      <c r="BO341"/>
      <c r="BP341"/>
      <c r="BQ341"/>
    </row>
    <row r="342" spans="1:69" ht="27" hidden="1" customHeight="1" x14ac:dyDescent="0.25">
      <c r="A342" s="55">
        <v>352</v>
      </c>
      <c r="B342" s="47">
        <v>2019</v>
      </c>
      <c r="C342" s="48" t="s">
        <v>953</v>
      </c>
      <c r="D342" s="79" t="s">
        <v>548</v>
      </c>
      <c r="E342" s="48" t="s">
        <v>549</v>
      </c>
      <c r="F342" s="87" t="s">
        <v>429</v>
      </c>
      <c r="G342" s="50" t="s">
        <v>954</v>
      </c>
      <c r="H342" s="51" t="s">
        <v>69</v>
      </c>
      <c r="I342" s="52">
        <v>18</v>
      </c>
      <c r="J342" s="53" t="str">
        <f>IF(ISERROR(VLOOKUP(I342,[1]Eje_Pilar!$C$2:$E$47,2,FALSE))," ",VLOOKUP(I342,[1]Eje_Pilar!$C$2:$E$47,2,FALSE))</f>
        <v>Mejor movilidad para todos</v>
      </c>
      <c r="K342" s="53" t="str">
        <f>IF(ISERROR(VLOOKUP(I342,[1]Eje_Pilar!$C$2:$E$47,3,FALSE))," ",VLOOKUP(I342,[1]Eje_Pilar!$C$2:$E$47,3,FALSE))</f>
        <v>Pilar 2 Democracía Urbana</v>
      </c>
      <c r="L342" s="54">
        <v>1410</v>
      </c>
      <c r="M342" s="55">
        <v>901350242</v>
      </c>
      <c r="N342" s="56" t="s">
        <v>955</v>
      </c>
      <c r="O342" s="57">
        <v>839999952</v>
      </c>
      <c r="P342" s="58"/>
      <c r="Q342" s="59"/>
      <c r="R342" s="60"/>
      <c r="S342" s="57"/>
      <c r="T342" s="61">
        <f t="shared" si="31"/>
        <v>839999952</v>
      </c>
      <c r="U342" s="62"/>
      <c r="V342" s="63">
        <v>43825</v>
      </c>
      <c r="W342" s="71"/>
      <c r="X342" s="71"/>
      <c r="Y342" s="47">
        <v>330</v>
      </c>
      <c r="Z342" s="47"/>
      <c r="AA342" s="65"/>
      <c r="AB342" s="55" t="s">
        <v>71</v>
      </c>
      <c r="AC342" s="55"/>
      <c r="AD342" s="55"/>
      <c r="AE342" s="55"/>
      <c r="AF342" s="66">
        <f t="shared" si="30"/>
        <v>0</v>
      </c>
      <c r="AG342" s="67">
        <f>IF(SUMPRODUCT((A$14:A342=A342)*(B$14:B342=B342)*(C$14:C342=C342))&gt;1,0,1)</f>
        <v>1</v>
      </c>
      <c r="AH342" s="68" t="str">
        <f t="shared" si="32"/>
        <v>Interventoría</v>
      </c>
      <c r="AI342" s="68" t="str">
        <f t="shared" si="33"/>
        <v>Concurso de méritos</v>
      </c>
      <c r="AJ342" s="69" t="str">
        <f>IFERROR(VLOOKUP(F342,[1]Tipo!$C$12:$C$27,1,FALSE),"NO")</f>
        <v>NO</v>
      </c>
      <c r="AK342" s="68" t="str">
        <f t="shared" si="34"/>
        <v>Inversión</v>
      </c>
      <c r="AL342" s="68">
        <f t="shared" si="35"/>
        <v>18</v>
      </c>
      <c r="AM342" s="70"/>
      <c r="AN342" s="70"/>
      <c r="AO342" s="70"/>
      <c r="AP342"/>
      <c r="AQ342"/>
      <c r="AR342"/>
      <c r="AS342"/>
      <c r="AT342"/>
      <c r="AU342"/>
      <c r="AV342"/>
      <c r="AW342"/>
      <c r="AX342"/>
      <c r="AY342"/>
      <c r="AZ342"/>
      <c r="BA342"/>
      <c r="BB342"/>
      <c r="BC342"/>
      <c r="BD342"/>
      <c r="BE342"/>
      <c r="BF342"/>
      <c r="BG342"/>
      <c r="BH342"/>
      <c r="BI342"/>
      <c r="BJ342"/>
      <c r="BK342"/>
      <c r="BL342"/>
      <c r="BM342"/>
      <c r="BN342"/>
      <c r="BO342"/>
      <c r="BP342"/>
      <c r="BQ342"/>
    </row>
    <row r="343" spans="1:69" ht="27" hidden="1" customHeight="1" x14ac:dyDescent="0.25">
      <c r="A343" s="55">
        <v>353</v>
      </c>
      <c r="B343" s="47">
        <v>2019</v>
      </c>
      <c r="C343" s="48" t="s">
        <v>956</v>
      </c>
      <c r="D343" s="79" t="s">
        <v>548</v>
      </c>
      <c r="E343" s="48" t="s">
        <v>549</v>
      </c>
      <c r="F343" s="87" t="s">
        <v>429</v>
      </c>
      <c r="G343" s="50" t="s">
        <v>957</v>
      </c>
      <c r="H343" s="51" t="s">
        <v>69</v>
      </c>
      <c r="I343" s="52">
        <v>37</v>
      </c>
      <c r="J343" s="53" t="str">
        <f>IF(ISERROR(VLOOKUP(I343,[1]Eje_Pilar!$C$2:$E$47,2,FALSE))," ",VLOOKUP(I343,[1]Eje_Pilar!$C$2:$E$47,2,FALSE))</f>
        <v>Consolidar el turismo como factor de desarrollo, confianza y felicidad para Bogotá Región</v>
      </c>
      <c r="K343" s="53" t="str">
        <f>IF(ISERROR(VLOOKUP(I343,[1]Eje_Pilar!$C$2:$E$47,3,FALSE))," ",VLOOKUP(I343,[1]Eje_Pilar!$C$2:$E$47,3,FALSE))</f>
        <v>Eje Transversal 2 Desarrollo Económico basado en el conocimiento</v>
      </c>
      <c r="L343" s="54">
        <v>1413</v>
      </c>
      <c r="M343" s="55">
        <v>42965526</v>
      </c>
      <c r="N343" s="56" t="s">
        <v>958</v>
      </c>
      <c r="O343" s="57">
        <v>84000000</v>
      </c>
      <c r="P343" s="58"/>
      <c r="Q343" s="59"/>
      <c r="R343" s="60"/>
      <c r="S343" s="57"/>
      <c r="T343" s="61">
        <f t="shared" si="31"/>
        <v>84000000</v>
      </c>
      <c r="U343" s="62"/>
      <c r="V343" s="63">
        <v>43825</v>
      </c>
      <c r="W343" s="63">
        <v>43843</v>
      </c>
      <c r="X343" s="63">
        <v>44024</v>
      </c>
      <c r="Y343" s="47">
        <v>180</v>
      </c>
      <c r="Z343" s="47"/>
      <c r="AA343" s="65"/>
      <c r="AB343" s="55"/>
      <c r="AC343" s="55" t="s">
        <v>71</v>
      </c>
      <c r="AD343" s="55"/>
      <c r="AE343" s="55"/>
      <c r="AF343" s="66">
        <f t="shared" si="30"/>
        <v>0</v>
      </c>
      <c r="AG343" s="67">
        <f>IF(SUMPRODUCT((A$14:A343=A343)*(B$14:B343=B343)*(C$14:C343=C343))&gt;1,0,1)</f>
        <v>1</v>
      </c>
      <c r="AH343" s="68" t="str">
        <f t="shared" si="32"/>
        <v>Interventoría</v>
      </c>
      <c r="AI343" s="68" t="str">
        <f t="shared" si="33"/>
        <v>Concurso de méritos</v>
      </c>
      <c r="AJ343" s="69" t="str">
        <f>IFERROR(VLOOKUP(F343,[1]Tipo!$C$12:$C$27,1,FALSE),"NO")</f>
        <v>NO</v>
      </c>
      <c r="AK343" s="68" t="str">
        <f t="shared" si="34"/>
        <v>Inversión</v>
      </c>
      <c r="AL343" s="68">
        <f t="shared" si="35"/>
        <v>37</v>
      </c>
      <c r="AM343" s="70"/>
      <c r="AN343" s="70"/>
      <c r="AO343" s="70"/>
      <c r="AP343"/>
      <c r="AQ343"/>
      <c r="AR343"/>
      <c r="AS343"/>
      <c r="AT343"/>
      <c r="AU343"/>
      <c r="AV343"/>
      <c r="AW343"/>
      <c r="AX343"/>
      <c r="AY343"/>
      <c r="AZ343"/>
      <c r="BA343"/>
      <c r="BB343"/>
      <c r="BC343"/>
      <c r="BD343"/>
      <c r="BE343"/>
      <c r="BF343"/>
      <c r="BG343"/>
      <c r="BH343"/>
      <c r="BI343"/>
      <c r="BJ343"/>
      <c r="BK343"/>
      <c r="BL343"/>
      <c r="BM343"/>
      <c r="BN343"/>
      <c r="BO343"/>
      <c r="BP343"/>
      <c r="BQ343"/>
    </row>
    <row r="344" spans="1:69" ht="27" hidden="1" customHeight="1" x14ac:dyDescent="0.25">
      <c r="A344" s="55">
        <v>354</v>
      </c>
      <c r="B344" s="47">
        <v>2019</v>
      </c>
      <c r="C344" s="48" t="s">
        <v>959</v>
      </c>
      <c r="D344" s="79" t="s">
        <v>548</v>
      </c>
      <c r="E344" s="48" t="s">
        <v>549</v>
      </c>
      <c r="F344" s="87" t="s">
        <v>429</v>
      </c>
      <c r="G344" s="50" t="s">
        <v>960</v>
      </c>
      <c r="H344" s="51" t="s">
        <v>69</v>
      </c>
      <c r="I344" s="52">
        <v>45</v>
      </c>
      <c r="J344" s="53" t="str">
        <f>IF(ISERROR(VLOOKUP(I344,[1]Eje_Pilar!$C$2:$E$47,2,FALSE))," ",VLOOKUP(I344,[1]Eje_Pilar!$C$2:$E$47,2,FALSE))</f>
        <v>Gobernanza e influencia local, regional e internacional</v>
      </c>
      <c r="K344" s="53" t="str">
        <f>IF(ISERROR(VLOOKUP(I344,[1]Eje_Pilar!$C$2:$E$47,3,FALSE))," ",VLOOKUP(I344,[1]Eje_Pilar!$C$2:$E$47,3,FALSE))</f>
        <v>Eje Transversal 4 Gobierno Legitimo, Fortalecimiento Local y Eficiencia</v>
      </c>
      <c r="L344" s="54">
        <v>1416</v>
      </c>
      <c r="M344" s="55">
        <v>901351202</v>
      </c>
      <c r="N344" s="56" t="s">
        <v>961</v>
      </c>
      <c r="O344" s="57">
        <v>70611811</v>
      </c>
      <c r="P344" s="58"/>
      <c r="Q344" s="59"/>
      <c r="R344" s="60"/>
      <c r="S344" s="57"/>
      <c r="T344" s="61">
        <f t="shared" si="31"/>
        <v>70611811</v>
      </c>
      <c r="U344" s="62"/>
      <c r="V344" s="63">
        <v>43825</v>
      </c>
      <c r="W344" s="71"/>
      <c r="X344" s="71"/>
      <c r="Y344" s="47">
        <v>180</v>
      </c>
      <c r="Z344" s="47"/>
      <c r="AA344" s="65"/>
      <c r="AB344" s="55" t="s">
        <v>71</v>
      </c>
      <c r="AC344" s="55"/>
      <c r="AD344" s="55"/>
      <c r="AE344" s="55"/>
      <c r="AF344" s="66">
        <f t="shared" si="30"/>
        <v>0</v>
      </c>
      <c r="AG344" s="67">
        <f>IF(SUMPRODUCT((A$14:A344=A344)*(B$14:B344=B344)*(C$14:C344=C344))&gt;1,0,1)</f>
        <v>1</v>
      </c>
      <c r="AH344" s="68" t="str">
        <f t="shared" si="32"/>
        <v>Interventoría</v>
      </c>
      <c r="AI344" s="68" t="str">
        <f t="shared" si="33"/>
        <v>Concurso de méritos</v>
      </c>
      <c r="AJ344" s="69" t="str">
        <f>IFERROR(VLOOKUP(F344,[1]Tipo!$C$12:$C$27,1,FALSE),"NO")</f>
        <v>NO</v>
      </c>
      <c r="AK344" s="68" t="str">
        <f t="shared" si="34"/>
        <v>Inversión</v>
      </c>
      <c r="AL344" s="68">
        <f t="shared" si="35"/>
        <v>45</v>
      </c>
      <c r="AM344" s="70"/>
      <c r="AN344" s="70"/>
      <c r="AO344" s="70"/>
      <c r="AP344"/>
      <c r="AQ344"/>
      <c r="AR344"/>
      <c r="AS344"/>
      <c r="AT344"/>
      <c r="AU344"/>
      <c r="AV344"/>
      <c r="AW344"/>
      <c r="AX344"/>
      <c r="AY344"/>
      <c r="AZ344"/>
      <c r="BA344"/>
      <c r="BB344"/>
      <c r="BC344"/>
      <c r="BD344"/>
      <c r="BE344"/>
      <c r="BF344"/>
      <c r="BG344"/>
      <c r="BH344"/>
      <c r="BI344"/>
      <c r="BJ344"/>
      <c r="BK344"/>
      <c r="BL344"/>
      <c r="BM344"/>
      <c r="BN344"/>
      <c r="BO344"/>
      <c r="BP344"/>
      <c r="BQ344"/>
    </row>
    <row r="345" spans="1:69" ht="27" hidden="1" customHeight="1" x14ac:dyDescent="0.25">
      <c r="A345" s="55">
        <v>355</v>
      </c>
      <c r="B345" s="47">
        <v>2019</v>
      </c>
      <c r="C345" s="48" t="s">
        <v>962</v>
      </c>
      <c r="D345" s="79" t="s">
        <v>553</v>
      </c>
      <c r="E345" s="48" t="s">
        <v>542</v>
      </c>
      <c r="F345" s="87" t="s">
        <v>429</v>
      </c>
      <c r="G345" s="50" t="s">
        <v>963</v>
      </c>
      <c r="H345" s="51" t="s">
        <v>69</v>
      </c>
      <c r="I345" s="52">
        <v>45</v>
      </c>
      <c r="J345" s="53" t="str">
        <f>IF(ISERROR(VLOOKUP(I345,[1]Eje_Pilar!$C$2:$E$47,2,FALSE))," ",VLOOKUP(I345,[1]Eje_Pilar!$C$2:$E$47,2,FALSE))</f>
        <v>Gobernanza e influencia local, regional e internacional</v>
      </c>
      <c r="K345" s="53" t="str">
        <f>IF(ISERROR(VLOOKUP(I345,[1]Eje_Pilar!$C$2:$E$47,3,FALSE))," ",VLOOKUP(I345,[1]Eje_Pilar!$C$2:$E$47,3,FALSE))</f>
        <v>Eje Transversal 4 Gobierno Legitimo, Fortalecimiento Local y Eficiencia</v>
      </c>
      <c r="L345" s="54">
        <v>1416</v>
      </c>
      <c r="M345" s="55">
        <v>9013503281</v>
      </c>
      <c r="N345" s="56" t="s">
        <v>964</v>
      </c>
      <c r="O345" s="57">
        <v>535000000</v>
      </c>
      <c r="P345" s="58"/>
      <c r="Q345" s="59"/>
      <c r="R345" s="60"/>
      <c r="S345" s="57"/>
      <c r="T345" s="61">
        <f t="shared" si="31"/>
        <v>535000000</v>
      </c>
      <c r="U345" s="62"/>
      <c r="V345" s="63">
        <v>43825</v>
      </c>
      <c r="W345" s="71"/>
      <c r="X345" s="71"/>
      <c r="Y345" s="47">
        <v>150</v>
      </c>
      <c r="Z345" s="47"/>
      <c r="AA345" s="65"/>
      <c r="AB345" s="55" t="s">
        <v>71</v>
      </c>
      <c r="AC345" s="55"/>
      <c r="AD345" s="55"/>
      <c r="AE345" s="55"/>
      <c r="AF345" s="66">
        <f t="shared" si="30"/>
        <v>0</v>
      </c>
      <c r="AG345" s="67">
        <f>IF(SUMPRODUCT((A$14:A345=A345)*(B$14:B345=B345)*(C$14:C345=C345))&gt;1,0,1)</f>
        <v>1</v>
      </c>
      <c r="AH345" s="68" t="str">
        <f t="shared" si="32"/>
        <v>Obra pública</v>
      </c>
      <c r="AI345" s="68" t="str">
        <f t="shared" si="33"/>
        <v>Licitación pública</v>
      </c>
      <c r="AJ345" s="69" t="str">
        <f>IFERROR(VLOOKUP(F345,[1]Tipo!$C$12:$C$27,1,FALSE),"NO")</f>
        <v>NO</v>
      </c>
      <c r="AK345" s="68" t="str">
        <f t="shared" si="34"/>
        <v>Inversión</v>
      </c>
      <c r="AL345" s="68">
        <f t="shared" si="35"/>
        <v>45</v>
      </c>
      <c r="AM345" s="70"/>
      <c r="AN345" s="70"/>
      <c r="AO345" s="70"/>
      <c r="AP345"/>
      <c r="AQ345"/>
      <c r="AR345"/>
      <c r="AS345"/>
      <c r="AT345"/>
      <c r="AU345"/>
      <c r="AV345"/>
      <c r="AW345"/>
      <c r="AX345"/>
      <c r="AY345"/>
      <c r="AZ345"/>
      <c r="BA345"/>
      <c r="BB345"/>
      <c r="BC345"/>
      <c r="BD345"/>
      <c r="BE345"/>
      <c r="BF345"/>
      <c r="BG345"/>
      <c r="BH345"/>
      <c r="BI345"/>
      <c r="BJ345"/>
      <c r="BK345"/>
      <c r="BL345"/>
      <c r="BM345"/>
      <c r="BN345"/>
      <c r="BO345"/>
      <c r="BP345"/>
      <c r="BQ345"/>
    </row>
    <row r="346" spans="1:69" ht="27" hidden="1" customHeight="1" x14ac:dyDescent="0.25">
      <c r="A346" s="55">
        <v>361</v>
      </c>
      <c r="B346" s="47">
        <v>2019</v>
      </c>
      <c r="C346" s="48" t="s">
        <v>965</v>
      </c>
      <c r="D346" s="79" t="s">
        <v>538</v>
      </c>
      <c r="E346" s="48" t="s">
        <v>458</v>
      </c>
      <c r="F346" s="87" t="s">
        <v>472</v>
      </c>
      <c r="G346" s="50" t="s">
        <v>966</v>
      </c>
      <c r="H346" s="51" t="s">
        <v>69</v>
      </c>
      <c r="I346" s="52">
        <v>19</v>
      </c>
      <c r="J346" s="53" t="str">
        <f>IF(ISERROR(VLOOKUP(I346,[1]Eje_Pilar!$C$2:$E$47,2,FALSE))," ",VLOOKUP(I346,[1]Eje_Pilar!$C$2:$E$47,2,FALSE))</f>
        <v>Seguridad y convivencia para todos</v>
      </c>
      <c r="K346" s="53" t="str">
        <f>IF(ISERROR(VLOOKUP(I346,[1]Eje_Pilar!$C$2:$E$47,3,FALSE))," ",VLOOKUP(I346,[1]Eje_Pilar!$C$2:$E$47,3,FALSE))</f>
        <v>Pilar 3 Construcción de Comunidad y Cultura Ciudadana</v>
      </c>
      <c r="L346" s="54">
        <v>1411</v>
      </c>
      <c r="M346" s="55">
        <v>860001307</v>
      </c>
      <c r="N346" s="56" t="s">
        <v>967</v>
      </c>
      <c r="O346" s="57">
        <v>1404830053</v>
      </c>
      <c r="P346" s="58"/>
      <c r="Q346" s="59"/>
      <c r="R346" s="60"/>
      <c r="S346" s="57"/>
      <c r="T346" s="61">
        <f t="shared" si="31"/>
        <v>1404830053</v>
      </c>
      <c r="U346" s="62"/>
      <c r="V346" s="63">
        <v>43826</v>
      </c>
      <c r="W346" s="63">
        <v>43826</v>
      </c>
      <c r="X346" s="63">
        <v>43916</v>
      </c>
      <c r="Y346" s="47">
        <v>90</v>
      </c>
      <c r="Z346" s="47"/>
      <c r="AA346" s="65"/>
      <c r="AB346" s="55"/>
      <c r="AC346" s="55" t="s">
        <v>71</v>
      </c>
      <c r="AD346" s="55"/>
      <c r="AE346" s="55"/>
      <c r="AF346" s="66">
        <f t="shared" si="30"/>
        <v>0</v>
      </c>
      <c r="AG346" s="67">
        <f>IF(SUMPRODUCT((A$14:A346=A346)*(B$14:B346=B346)*(C$14:C346=C346))&gt;1,0,1)</f>
        <v>1</v>
      </c>
      <c r="AH346" s="68" t="str">
        <f t="shared" si="32"/>
        <v>Compraventa de bienes muebles</v>
      </c>
      <c r="AI346" s="68" t="str">
        <f t="shared" si="33"/>
        <v>Selección abreviada</v>
      </c>
      <c r="AJ346" s="69" t="str">
        <f>IFERROR(VLOOKUP(F346,[1]Tipo!$C$12:$C$27,1,FALSE),"NO")</f>
        <v xml:space="preserve">Acuerdo marco de precios </v>
      </c>
      <c r="AK346" s="68" t="str">
        <f t="shared" si="34"/>
        <v>Inversión</v>
      </c>
      <c r="AL346" s="68">
        <f t="shared" si="35"/>
        <v>19</v>
      </c>
      <c r="AM346" s="70"/>
      <c r="AN346" s="70"/>
      <c r="AO346" s="70"/>
      <c r="AP346"/>
      <c r="AQ346"/>
      <c r="AR346"/>
      <c r="AS346"/>
      <c r="AT346"/>
      <c r="AU346"/>
      <c r="AV346"/>
      <c r="AW346"/>
      <c r="AX346"/>
      <c r="AY346"/>
      <c r="AZ346"/>
      <c r="BA346"/>
      <c r="BB346"/>
      <c r="BC346"/>
      <c r="BD346"/>
      <c r="BE346"/>
      <c r="BF346"/>
      <c r="BG346"/>
      <c r="BH346"/>
      <c r="BI346"/>
      <c r="BJ346"/>
      <c r="BK346"/>
      <c r="BL346"/>
      <c r="BM346"/>
      <c r="BN346"/>
      <c r="BO346"/>
      <c r="BP346"/>
      <c r="BQ346"/>
    </row>
    <row r="347" spans="1:69" ht="27" hidden="1" customHeight="1" x14ac:dyDescent="0.25">
      <c r="A347" s="55">
        <v>363</v>
      </c>
      <c r="B347" s="47">
        <v>2019</v>
      </c>
      <c r="C347" s="48" t="s">
        <v>968</v>
      </c>
      <c r="D347" s="79" t="s">
        <v>538</v>
      </c>
      <c r="E347" s="48" t="s">
        <v>458</v>
      </c>
      <c r="F347" s="49" t="s">
        <v>472</v>
      </c>
      <c r="G347" s="50" t="s">
        <v>969</v>
      </c>
      <c r="H347" s="51" t="s">
        <v>69</v>
      </c>
      <c r="I347" s="52">
        <v>45</v>
      </c>
      <c r="J347" s="53" t="str">
        <f>IF(ISERROR(VLOOKUP(I347,[1]Eje_Pilar!$C$2:$E$47,2,FALSE))," ",VLOOKUP(I347,[1]Eje_Pilar!$C$2:$E$47,2,FALSE))</f>
        <v>Gobernanza e influencia local, regional e internacional</v>
      </c>
      <c r="K347" s="53" t="str">
        <f>IF(ISERROR(VLOOKUP(I347,[1]Eje_Pilar!$C$2:$E$47,3,FALSE))," ",VLOOKUP(I347,[1]Eje_Pilar!$C$2:$E$47,3,FALSE))</f>
        <v>Eje Transversal 4 Gobierno Legitimo, Fortalecimiento Local y Eficiencia</v>
      </c>
      <c r="L347" s="54">
        <v>1415</v>
      </c>
      <c r="M347" s="55">
        <v>830035246</v>
      </c>
      <c r="N347" s="56" t="s">
        <v>970</v>
      </c>
      <c r="O347" s="57">
        <v>97708299</v>
      </c>
      <c r="P347" s="58"/>
      <c r="Q347" s="59"/>
      <c r="R347" s="60"/>
      <c r="S347" s="57"/>
      <c r="T347" s="61">
        <f t="shared" si="31"/>
        <v>97708299</v>
      </c>
      <c r="U347" s="62"/>
      <c r="V347" s="63">
        <v>43826</v>
      </c>
      <c r="W347" s="71"/>
      <c r="X347" s="71"/>
      <c r="Y347" s="97"/>
      <c r="Z347" s="47"/>
      <c r="AA347" s="65"/>
      <c r="AB347" s="55" t="s">
        <v>71</v>
      </c>
      <c r="AC347" s="55"/>
      <c r="AD347" s="55"/>
      <c r="AE347" s="55"/>
      <c r="AF347" s="66">
        <f t="shared" si="30"/>
        <v>0</v>
      </c>
      <c r="AG347" s="67">
        <f>IF(SUMPRODUCT((A$14:A347=A347)*(B$14:B347=B347)*(C$14:C347=C347))&gt;1,0,1)</f>
        <v>1</v>
      </c>
      <c r="AH347" s="68" t="str">
        <f t="shared" si="32"/>
        <v>Compraventa de bienes muebles</v>
      </c>
      <c r="AI347" s="68" t="str">
        <f t="shared" si="33"/>
        <v>Selección abreviada</v>
      </c>
      <c r="AJ347" s="69" t="str">
        <f>IFERROR(VLOOKUP(F347,[1]Tipo!$C$12:$C$27,1,FALSE),"NO")</f>
        <v xml:space="preserve">Acuerdo marco de precios </v>
      </c>
      <c r="AK347" s="68" t="str">
        <f t="shared" si="34"/>
        <v>Inversión</v>
      </c>
      <c r="AL347" s="68">
        <f t="shared" si="35"/>
        <v>45</v>
      </c>
      <c r="AM347" s="70"/>
      <c r="AN347" s="70"/>
      <c r="AO347" s="70"/>
      <c r="AP347"/>
      <c r="AQ347"/>
      <c r="AR347"/>
      <c r="AS347"/>
      <c r="AT347"/>
      <c r="AU347"/>
      <c r="AV347"/>
      <c r="AW347"/>
      <c r="AX347"/>
      <c r="AY347"/>
      <c r="AZ347"/>
      <c r="BA347"/>
      <c r="BB347"/>
      <c r="BC347"/>
      <c r="BD347"/>
      <c r="BE347"/>
      <c r="BF347"/>
      <c r="BG347"/>
      <c r="BH347"/>
      <c r="BI347"/>
      <c r="BJ347"/>
      <c r="BK347"/>
      <c r="BL347"/>
      <c r="BM347"/>
      <c r="BN347"/>
      <c r="BO347"/>
      <c r="BP347"/>
      <c r="BQ347"/>
    </row>
    <row r="348" spans="1:69" ht="27" hidden="1" customHeight="1" x14ac:dyDescent="0.25">
      <c r="A348" s="55">
        <v>364</v>
      </c>
      <c r="B348" s="47">
        <v>2019</v>
      </c>
      <c r="C348" s="48" t="s">
        <v>971</v>
      </c>
      <c r="D348" s="79" t="s">
        <v>538</v>
      </c>
      <c r="E348" s="48" t="s">
        <v>458</v>
      </c>
      <c r="F348" s="49" t="s">
        <v>490</v>
      </c>
      <c r="G348" s="50" t="s">
        <v>972</v>
      </c>
      <c r="H348" s="51" t="s">
        <v>69</v>
      </c>
      <c r="I348" s="52">
        <v>2</v>
      </c>
      <c r="J348" s="53" t="str">
        <f>IF(ISERROR(VLOOKUP(I348,[1]Eje_Pilar!$C$2:$E$47,2,FALSE))," ",VLOOKUP(I348,[1]Eje_Pilar!$C$2:$E$47,2,FALSE))</f>
        <v>Desarrollo integral desde la gestación hasta la adolescencia</v>
      </c>
      <c r="K348" s="53" t="str">
        <f>IF(ISERROR(VLOOKUP(I348,[1]Eje_Pilar!$C$2:$E$47,3,FALSE))," ",VLOOKUP(I348,[1]Eje_Pilar!$C$2:$E$47,3,FALSE))</f>
        <v>Pilar 1 Igualdad de Calidad de Vida</v>
      </c>
      <c r="L348" s="54">
        <v>1402</v>
      </c>
      <c r="M348" s="55">
        <v>900552715</v>
      </c>
      <c r="N348" s="56" t="s">
        <v>973</v>
      </c>
      <c r="O348" s="57">
        <v>707614991</v>
      </c>
      <c r="P348" s="58"/>
      <c r="Q348" s="59"/>
      <c r="R348" s="60"/>
      <c r="S348" s="57"/>
      <c r="T348" s="61">
        <f t="shared" si="31"/>
        <v>707614991</v>
      </c>
      <c r="U348" s="62"/>
      <c r="V348" s="63">
        <v>43829</v>
      </c>
      <c r="W348" s="63">
        <v>43850</v>
      </c>
      <c r="X348" s="63">
        <v>44001</v>
      </c>
      <c r="Y348" s="47">
        <v>150</v>
      </c>
      <c r="Z348" s="47"/>
      <c r="AA348" s="65"/>
      <c r="AB348" s="55"/>
      <c r="AC348" s="55" t="s">
        <v>71</v>
      </c>
      <c r="AD348" s="55"/>
      <c r="AE348" s="55"/>
      <c r="AF348" s="66">
        <f t="shared" si="30"/>
        <v>0</v>
      </c>
      <c r="AG348" s="67">
        <f>IF(SUMPRODUCT((A$14:A348=A348)*(B$14:B348=B348)*(C$14:C348=C348))&gt;1,0,1)</f>
        <v>1</v>
      </c>
      <c r="AH348" s="68" t="str">
        <f t="shared" si="32"/>
        <v>Compraventa de bienes muebles</v>
      </c>
      <c r="AI348" s="68" t="str">
        <f t="shared" si="33"/>
        <v>Selección abreviada</v>
      </c>
      <c r="AJ348" s="69" t="str">
        <f>IFERROR(VLOOKUP(F348,[1]Tipo!$C$12:$C$27,1,FALSE),"NO")</f>
        <v xml:space="preserve">Subasta inversa </v>
      </c>
      <c r="AK348" s="68" t="str">
        <f t="shared" si="34"/>
        <v>Inversión</v>
      </c>
      <c r="AL348" s="68">
        <f t="shared" si="35"/>
        <v>2</v>
      </c>
      <c r="AM348" s="70"/>
      <c r="AN348" s="70"/>
      <c r="AO348" s="70"/>
      <c r="AP348"/>
      <c r="AQ348"/>
      <c r="AR348"/>
      <c r="AS348"/>
      <c r="AT348"/>
      <c r="AU348"/>
      <c r="AV348"/>
      <c r="AW348"/>
      <c r="AX348"/>
      <c r="AY348"/>
      <c r="AZ348"/>
      <c r="BA348"/>
      <c r="BB348"/>
      <c r="BC348"/>
      <c r="BD348"/>
      <c r="BE348"/>
      <c r="BF348"/>
      <c r="BG348"/>
      <c r="BH348"/>
      <c r="BI348"/>
      <c r="BJ348"/>
      <c r="BK348"/>
      <c r="BL348"/>
      <c r="BM348"/>
      <c r="BN348"/>
      <c r="BO348"/>
      <c r="BP348"/>
      <c r="BQ348"/>
    </row>
    <row r="349" spans="1:69" ht="27" hidden="1" customHeight="1" x14ac:dyDescent="0.25">
      <c r="A349" s="55">
        <v>365</v>
      </c>
      <c r="B349" s="47">
        <v>2019</v>
      </c>
      <c r="C349" s="48" t="s">
        <v>974</v>
      </c>
      <c r="D349" s="79" t="s">
        <v>471</v>
      </c>
      <c r="E349" s="48" t="s">
        <v>458</v>
      </c>
      <c r="F349" s="49" t="s">
        <v>459</v>
      </c>
      <c r="G349" s="88" t="s">
        <v>975</v>
      </c>
      <c r="H349" s="98" t="s">
        <v>69</v>
      </c>
      <c r="I349" s="52">
        <v>45</v>
      </c>
      <c r="J349" s="53" t="str">
        <f>IF(ISERROR(VLOOKUP(I349,[1]Eje_Pilar!$C$2:$E$47,2,FALSE))," ",VLOOKUP(I349,[1]Eje_Pilar!$C$2:$E$47,2,FALSE))</f>
        <v>Gobernanza e influencia local, regional e internacional</v>
      </c>
      <c r="K349" s="53" t="str">
        <f>IF(ISERROR(VLOOKUP(I349,[1]Eje_Pilar!$C$2:$E$47,3,FALSE))," ",VLOOKUP(I349,[1]Eje_Pilar!$C$2:$E$47,3,FALSE))</f>
        <v>Eje Transversal 4 Gobierno Legitimo, Fortalecimiento Local y Eficiencia</v>
      </c>
      <c r="L349" s="54">
        <v>1415</v>
      </c>
      <c r="M349" s="55">
        <v>800108095</v>
      </c>
      <c r="N349" s="56" t="s">
        <v>976</v>
      </c>
      <c r="O349" s="57"/>
      <c r="P349" s="58"/>
      <c r="Q349" s="59"/>
      <c r="R349" s="60"/>
      <c r="S349" s="57"/>
      <c r="T349" s="61">
        <f t="shared" si="31"/>
        <v>0</v>
      </c>
      <c r="U349" s="62"/>
      <c r="V349" s="63">
        <v>43829</v>
      </c>
      <c r="W349" s="71"/>
      <c r="X349" s="71"/>
      <c r="Y349" s="97"/>
      <c r="Z349" s="47"/>
      <c r="AA349" s="65"/>
      <c r="AB349" s="55" t="s">
        <v>71</v>
      </c>
      <c r="AC349" s="55"/>
      <c r="AD349" s="55"/>
      <c r="AE349" s="55"/>
      <c r="AF349" s="66" t="str">
        <f t="shared" si="30"/>
        <v>-</v>
      </c>
      <c r="AG349" s="67">
        <f>IF(SUMPRODUCT((A$14:A349=A349)*(B$14:B349=B349)*(C$14:C349=C349))&gt;1,0,1)</f>
        <v>1</v>
      </c>
      <c r="AH349" s="68" t="str">
        <f t="shared" si="32"/>
        <v>Contratos de prestación de servicios</v>
      </c>
      <c r="AI349" s="68" t="str">
        <f t="shared" si="33"/>
        <v>Selección abreviada</v>
      </c>
      <c r="AJ349" s="69" t="str">
        <f>IFERROR(VLOOKUP(F349,[1]Tipo!$C$12:$C$27,1,FALSE),"NO")</f>
        <v xml:space="preserve">Selección abreviada por menor cuantía </v>
      </c>
      <c r="AK349" s="68" t="str">
        <f t="shared" si="34"/>
        <v>Inversión</v>
      </c>
      <c r="AL349" s="68">
        <f t="shared" si="35"/>
        <v>45</v>
      </c>
      <c r="AM349" s="70"/>
      <c r="AN349" s="70"/>
      <c r="AO349" s="70"/>
      <c r="AP349"/>
      <c r="AQ349"/>
      <c r="AR349"/>
      <c r="AS349"/>
      <c r="AT349"/>
      <c r="AU349"/>
      <c r="AV349"/>
      <c r="AW349"/>
      <c r="AX349"/>
      <c r="AY349"/>
      <c r="AZ349"/>
      <c r="BA349"/>
      <c r="BB349"/>
      <c r="BC349"/>
      <c r="BD349"/>
      <c r="BE349"/>
      <c r="BF349"/>
      <c r="BG349"/>
      <c r="BH349"/>
      <c r="BI349"/>
      <c r="BJ349"/>
      <c r="BK349"/>
      <c r="BL349"/>
      <c r="BM349"/>
      <c r="BN349"/>
      <c r="BO349"/>
      <c r="BP349"/>
      <c r="BQ349"/>
    </row>
    <row r="350" spans="1:69" ht="27" hidden="1" customHeight="1" x14ac:dyDescent="0.25">
      <c r="A350" s="55">
        <v>7</v>
      </c>
      <c r="B350" s="47">
        <v>2019</v>
      </c>
      <c r="C350" s="48" t="s">
        <v>977</v>
      </c>
      <c r="D350" s="79" t="s">
        <v>978</v>
      </c>
      <c r="E350" s="48"/>
      <c r="F350" s="49" t="s">
        <v>429</v>
      </c>
      <c r="G350" s="99" t="s">
        <v>979</v>
      </c>
      <c r="H350" s="51" t="s">
        <v>428</v>
      </c>
      <c r="I350" s="52" t="s">
        <v>429</v>
      </c>
      <c r="J350" s="53" t="str">
        <f>IF(ISERROR(VLOOKUP(I350,[1]Eje_Pilar!$C$2:$E$47,2,FALSE))," ",VLOOKUP(I350,[1]Eje_Pilar!$C$2:$E$47,2,FALSE))</f>
        <v xml:space="preserve"> </v>
      </c>
      <c r="K350" s="53" t="str">
        <f>IF(ISERROR(VLOOKUP(I350,[1]Eje_Pilar!$C$2:$E$47,3,FALSE))," ",VLOOKUP(I350,[1]Eje_Pilar!$C$2:$E$47,3,FALSE))</f>
        <v xml:space="preserve"> </v>
      </c>
      <c r="L350" s="54">
        <v>0</v>
      </c>
      <c r="M350" s="75">
        <v>79722697</v>
      </c>
      <c r="N350" s="100" t="s">
        <v>980</v>
      </c>
      <c r="O350" s="101">
        <v>85427736</v>
      </c>
      <c r="P350" s="58"/>
      <c r="Q350" s="59"/>
      <c r="R350" s="60"/>
      <c r="S350" s="57"/>
      <c r="T350" s="61">
        <f t="shared" si="31"/>
        <v>85427736</v>
      </c>
      <c r="U350" s="102">
        <v>82224195</v>
      </c>
      <c r="V350" s="63">
        <v>43466</v>
      </c>
      <c r="W350" s="63">
        <v>43466</v>
      </c>
      <c r="X350" s="63">
        <v>43830</v>
      </c>
      <c r="Y350" s="47"/>
      <c r="Z350" s="63"/>
      <c r="AA350" s="65"/>
      <c r="AB350" s="55"/>
      <c r="AC350" s="55"/>
      <c r="AD350" s="55"/>
      <c r="AE350" s="55"/>
      <c r="AF350" s="66">
        <f t="shared" si="30"/>
        <v>0.96249998946477988</v>
      </c>
      <c r="AG350" s="67">
        <f>IF(SUMPRODUCT((A$14:A350=A350)*(B$14:B350=B350)*(C$14:C350=C350))&gt;1,0,1)</f>
        <v>1</v>
      </c>
      <c r="AH350" s="68" t="str">
        <f t="shared" si="32"/>
        <v>Otros gastos</v>
      </c>
      <c r="AI350" s="68" t="str">
        <f t="shared" si="33"/>
        <v>NO</v>
      </c>
      <c r="AJ350" s="69" t="str">
        <f>IFERROR(VLOOKUP(F350,[1]Tipo!$C$12:$C$27,1,FALSE),"NO")</f>
        <v>NO</v>
      </c>
      <c r="AK350" s="68" t="str">
        <f t="shared" si="34"/>
        <v>Funcionamiento</v>
      </c>
      <c r="AL350" s="68" t="str">
        <f t="shared" si="35"/>
        <v>NO</v>
      </c>
      <c r="AM350" s="70"/>
      <c r="AN350" s="70"/>
      <c r="AO350" s="70"/>
      <c r="AP350"/>
      <c r="AQ350"/>
      <c r="AR350"/>
      <c r="AS350"/>
      <c r="AT350"/>
      <c r="AU350"/>
      <c r="AV350"/>
      <c r="AW350"/>
      <c r="AX350"/>
      <c r="AY350"/>
      <c r="AZ350"/>
      <c r="BA350"/>
      <c r="BB350"/>
      <c r="BC350"/>
      <c r="BD350"/>
      <c r="BE350"/>
      <c r="BF350"/>
      <c r="BG350"/>
      <c r="BH350"/>
      <c r="BI350"/>
      <c r="BJ350"/>
      <c r="BK350"/>
      <c r="BL350"/>
      <c r="BM350"/>
      <c r="BN350"/>
      <c r="BO350"/>
      <c r="BP350"/>
      <c r="BQ350"/>
    </row>
    <row r="351" spans="1:69" ht="27" hidden="1" customHeight="1" x14ac:dyDescent="0.25">
      <c r="A351" s="55">
        <v>8</v>
      </c>
      <c r="B351" s="47">
        <v>2019</v>
      </c>
      <c r="C351" s="48" t="s">
        <v>977</v>
      </c>
      <c r="D351" s="79" t="s">
        <v>978</v>
      </c>
      <c r="E351" s="48"/>
      <c r="F351" s="49" t="s">
        <v>429</v>
      </c>
      <c r="G351" s="99" t="s">
        <v>979</v>
      </c>
      <c r="H351" s="51" t="s">
        <v>428</v>
      </c>
      <c r="I351" s="52" t="s">
        <v>429</v>
      </c>
      <c r="J351" s="53" t="str">
        <f>IF(ISERROR(VLOOKUP(I351,[1]Eje_Pilar!$C$2:$E$47,2,FALSE))," ",VLOOKUP(I351,[1]Eje_Pilar!$C$2:$E$47,2,FALSE))</f>
        <v xml:space="preserve"> </v>
      </c>
      <c r="K351" s="53" t="str">
        <f>IF(ISERROR(VLOOKUP(I351,[1]Eje_Pilar!$C$2:$E$47,3,FALSE))," ",VLOOKUP(I351,[1]Eje_Pilar!$C$2:$E$47,3,FALSE))</f>
        <v xml:space="preserve"> </v>
      </c>
      <c r="L351" s="54">
        <v>0</v>
      </c>
      <c r="M351" s="75">
        <v>79147656</v>
      </c>
      <c r="N351" s="100" t="s">
        <v>981</v>
      </c>
      <c r="O351" s="101">
        <v>85427736</v>
      </c>
      <c r="P351" s="58"/>
      <c r="Q351" s="59"/>
      <c r="R351" s="60"/>
      <c r="S351" s="57"/>
      <c r="T351" s="61">
        <f t="shared" si="31"/>
        <v>85427736</v>
      </c>
      <c r="U351" s="102">
        <v>85427736</v>
      </c>
      <c r="V351" s="63">
        <v>43466</v>
      </c>
      <c r="W351" s="63">
        <v>43466</v>
      </c>
      <c r="X351" s="63">
        <v>43830</v>
      </c>
      <c r="Y351" s="47"/>
      <c r="Z351" s="63"/>
      <c r="AA351" s="65"/>
      <c r="AB351" s="55"/>
      <c r="AC351" s="55"/>
      <c r="AD351" s="55"/>
      <c r="AE351" s="55"/>
      <c r="AF351" s="66">
        <f t="shared" si="30"/>
        <v>1</v>
      </c>
      <c r="AG351" s="67">
        <f>IF(SUMPRODUCT((A$14:A351=A351)*(B$14:B351=B351)*(C$14:C351=C351))&gt;1,0,1)</f>
        <v>1</v>
      </c>
      <c r="AH351" s="68" t="str">
        <f t="shared" si="32"/>
        <v>Otros gastos</v>
      </c>
      <c r="AI351" s="68" t="str">
        <f t="shared" si="33"/>
        <v>NO</v>
      </c>
      <c r="AJ351" s="69" t="str">
        <f>IFERROR(VLOOKUP(F351,[1]Tipo!$C$12:$C$27,1,FALSE),"NO")</f>
        <v>NO</v>
      </c>
      <c r="AK351" s="68" t="str">
        <f t="shared" si="34"/>
        <v>Funcionamiento</v>
      </c>
      <c r="AL351" s="68" t="str">
        <f t="shared" si="35"/>
        <v>NO</v>
      </c>
      <c r="AM351" s="70"/>
      <c r="AN351" s="70"/>
      <c r="AO351" s="70"/>
      <c r="AP351"/>
      <c r="AQ351"/>
      <c r="AR351"/>
      <c r="AS351"/>
      <c r="AT351"/>
      <c r="AU351"/>
      <c r="AV351"/>
      <c r="AW351"/>
      <c r="AX351"/>
      <c r="AY351"/>
      <c r="AZ351"/>
      <c r="BA351"/>
      <c r="BB351"/>
      <c r="BC351"/>
      <c r="BD351"/>
      <c r="BE351"/>
      <c r="BF351"/>
      <c r="BG351"/>
      <c r="BH351"/>
      <c r="BI351"/>
      <c r="BJ351"/>
      <c r="BK351"/>
      <c r="BL351"/>
      <c r="BM351"/>
      <c r="BN351"/>
      <c r="BO351"/>
      <c r="BP351"/>
      <c r="BQ351"/>
    </row>
    <row r="352" spans="1:69" ht="27" hidden="1" customHeight="1" x14ac:dyDescent="0.25">
      <c r="A352" s="55">
        <v>4</v>
      </c>
      <c r="B352" s="47">
        <v>2019</v>
      </c>
      <c r="C352" s="48" t="s">
        <v>977</v>
      </c>
      <c r="D352" s="79" t="s">
        <v>978</v>
      </c>
      <c r="E352" s="48"/>
      <c r="F352" s="49" t="s">
        <v>429</v>
      </c>
      <c r="G352" s="99" t="s">
        <v>979</v>
      </c>
      <c r="H352" s="51" t="s">
        <v>428</v>
      </c>
      <c r="I352" s="52" t="s">
        <v>429</v>
      </c>
      <c r="J352" s="53" t="str">
        <f>IF(ISERROR(VLOOKUP(I352,[1]Eje_Pilar!$C$2:$E$47,2,FALSE))," ",VLOOKUP(I352,[1]Eje_Pilar!$C$2:$E$47,2,FALSE))</f>
        <v xml:space="preserve"> </v>
      </c>
      <c r="K352" s="53" t="str">
        <f>IF(ISERROR(VLOOKUP(I352,[1]Eje_Pilar!$C$2:$E$47,3,FALSE))," ",VLOOKUP(I352,[1]Eje_Pilar!$C$2:$E$47,3,FALSE))</f>
        <v xml:space="preserve"> </v>
      </c>
      <c r="L352" s="54">
        <v>0</v>
      </c>
      <c r="M352" s="75">
        <v>1032408493</v>
      </c>
      <c r="N352" s="100" t="s">
        <v>982</v>
      </c>
      <c r="O352" s="101">
        <v>85427736</v>
      </c>
      <c r="P352" s="58"/>
      <c r="Q352" s="59"/>
      <c r="R352" s="60"/>
      <c r="S352" s="57"/>
      <c r="T352" s="61">
        <f t="shared" si="31"/>
        <v>85427736</v>
      </c>
      <c r="U352" s="102">
        <v>83292042</v>
      </c>
      <c r="V352" s="63">
        <v>43466</v>
      </c>
      <c r="W352" s="63">
        <v>43466</v>
      </c>
      <c r="X352" s="63">
        <v>43830</v>
      </c>
      <c r="Y352" s="47"/>
      <c r="Z352" s="63"/>
      <c r="AA352" s="65"/>
      <c r="AB352" s="55"/>
      <c r="AC352" s="55"/>
      <c r="AD352" s="55"/>
      <c r="AE352" s="55"/>
      <c r="AF352" s="66">
        <f t="shared" si="30"/>
        <v>0.97499999297651996</v>
      </c>
      <c r="AG352" s="67">
        <f>IF(SUMPRODUCT((A$14:A352=A352)*(B$14:B352=B352)*(C$14:C352=C352))&gt;1,0,1)</f>
        <v>1</v>
      </c>
      <c r="AH352" s="68" t="str">
        <f t="shared" si="32"/>
        <v>Otros gastos</v>
      </c>
      <c r="AI352" s="68" t="str">
        <f t="shared" si="33"/>
        <v>NO</v>
      </c>
      <c r="AJ352" s="69" t="str">
        <f>IFERROR(VLOOKUP(F352,[1]Tipo!$C$12:$C$27,1,FALSE),"NO")</f>
        <v>NO</v>
      </c>
      <c r="AK352" s="68" t="str">
        <f t="shared" si="34"/>
        <v>Funcionamiento</v>
      </c>
      <c r="AL352" s="68" t="str">
        <f t="shared" si="35"/>
        <v>NO</v>
      </c>
      <c r="AM352" s="70"/>
      <c r="AN352" s="70"/>
      <c r="AO352" s="70"/>
      <c r="AP352"/>
      <c r="AQ352"/>
      <c r="AR352"/>
      <c r="AS352"/>
      <c r="AT352"/>
      <c r="AU352"/>
      <c r="AV352"/>
      <c r="AW352"/>
      <c r="AX352"/>
      <c r="AY352"/>
      <c r="AZ352"/>
      <c r="BA352"/>
      <c r="BB352"/>
      <c r="BC352"/>
      <c r="BD352"/>
      <c r="BE352"/>
      <c r="BF352"/>
      <c r="BG352"/>
      <c r="BH352"/>
      <c r="BI352"/>
      <c r="BJ352"/>
      <c r="BK352"/>
      <c r="BL352"/>
      <c r="BM352"/>
      <c r="BN352"/>
      <c r="BO352"/>
      <c r="BP352"/>
      <c r="BQ352"/>
    </row>
    <row r="353" spans="1:69" ht="27" hidden="1" customHeight="1" x14ac:dyDescent="0.25">
      <c r="A353" s="55">
        <v>1</v>
      </c>
      <c r="B353" s="47">
        <v>2019</v>
      </c>
      <c r="C353" s="48" t="s">
        <v>977</v>
      </c>
      <c r="D353" s="79" t="s">
        <v>978</v>
      </c>
      <c r="E353" s="48"/>
      <c r="F353" s="49" t="s">
        <v>429</v>
      </c>
      <c r="G353" s="99" t="s">
        <v>979</v>
      </c>
      <c r="H353" s="51" t="s">
        <v>428</v>
      </c>
      <c r="I353" s="52" t="s">
        <v>429</v>
      </c>
      <c r="J353" s="53" t="str">
        <f>IF(ISERROR(VLOOKUP(I353,[1]Eje_Pilar!$C$2:$E$47,2,FALSE))," ",VLOOKUP(I353,[1]Eje_Pilar!$C$2:$E$47,2,FALSE))</f>
        <v xml:space="preserve"> </v>
      </c>
      <c r="K353" s="53" t="str">
        <f>IF(ISERROR(VLOOKUP(I353,[1]Eje_Pilar!$C$2:$E$47,3,FALSE))," ",VLOOKUP(I353,[1]Eje_Pilar!$C$2:$E$47,3,FALSE))</f>
        <v xml:space="preserve"> </v>
      </c>
      <c r="L353" s="54">
        <v>0</v>
      </c>
      <c r="M353" s="75">
        <v>4588354</v>
      </c>
      <c r="N353" s="100" t="s">
        <v>983</v>
      </c>
      <c r="O353" s="101">
        <v>85427736</v>
      </c>
      <c r="P353" s="58"/>
      <c r="Q353" s="59"/>
      <c r="R353" s="60"/>
      <c r="S353" s="57"/>
      <c r="T353" s="61">
        <f t="shared" si="31"/>
        <v>85427736</v>
      </c>
      <c r="U353" s="102">
        <v>85427736</v>
      </c>
      <c r="V353" s="63">
        <v>43466</v>
      </c>
      <c r="W353" s="63">
        <v>43466</v>
      </c>
      <c r="X353" s="63">
        <v>43830</v>
      </c>
      <c r="Y353" s="47"/>
      <c r="Z353" s="63"/>
      <c r="AA353" s="65"/>
      <c r="AB353" s="55"/>
      <c r="AC353" s="55"/>
      <c r="AD353" s="55"/>
      <c r="AE353" s="55"/>
      <c r="AF353" s="66">
        <f t="shared" si="30"/>
        <v>1</v>
      </c>
      <c r="AG353" s="67">
        <f>IF(SUMPRODUCT((A$14:A353=A353)*(B$14:B353=B353)*(C$14:C353=C353))&gt;1,0,1)</f>
        <v>1</v>
      </c>
      <c r="AH353" s="68" t="str">
        <f t="shared" si="32"/>
        <v>Otros gastos</v>
      </c>
      <c r="AI353" s="68" t="str">
        <f t="shared" si="33"/>
        <v>NO</v>
      </c>
      <c r="AJ353" s="69" t="str">
        <f>IFERROR(VLOOKUP(F353,[1]Tipo!$C$12:$C$27,1,FALSE),"NO")</f>
        <v>NO</v>
      </c>
      <c r="AK353" s="68" t="str">
        <f t="shared" si="34"/>
        <v>Funcionamiento</v>
      </c>
      <c r="AL353" s="68" t="str">
        <f t="shared" si="35"/>
        <v>NO</v>
      </c>
      <c r="AM353" s="70"/>
      <c r="AN353" s="70"/>
      <c r="AO353" s="70"/>
      <c r="AP353"/>
      <c r="AQ353"/>
      <c r="AR353"/>
      <c r="AS353"/>
      <c r="AT353"/>
      <c r="AU353"/>
      <c r="AV353"/>
      <c r="AW353"/>
      <c r="AX353"/>
      <c r="AY353"/>
      <c r="AZ353"/>
      <c r="BA353"/>
      <c r="BB353"/>
      <c r="BC353"/>
      <c r="BD353"/>
      <c r="BE353"/>
      <c r="BF353"/>
      <c r="BG353"/>
      <c r="BH353"/>
      <c r="BI353"/>
      <c r="BJ353"/>
      <c r="BK353"/>
      <c r="BL353"/>
      <c r="BM353"/>
      <c r="BN353"/>
      <c r="BO353"/>
      <c r="BP353"/>
      <c r="BQ353"/>
    </row>
    <row r="354" spans="1:69" ht="27" hidden="1" customHeight="1" x14ac:dyDescent="0.25">
      <c r="A354" s="55">
        <v>9</v>
      </c>
      <c r="B354" s="47">
        <v>2019</v>
      </c>
      <c r="C354" s="48" t="s">
        <v>977</v>
      </c>
      <c r="D354" s="79" t="s">
        <v>978</v>
      </c>
      <c r="E354" s="48"/>
      <c r="F354" s="49" t="s">
        <v>429</v>
      </c>
      <c r="G354" s="99" t="s">
        <v>979</v>
      </c>
      <c r="H354" s="51" t="s">
        <v>428</v>
      </c>
      <c r="I354" s="52" t="s">
        <v>429</v>
      </c>
      <c r="J354" s="53" t="str">
        <f>IF(ISERROR(VLOOKUP(I354,[1]Eje_Pilar!$C$2:$E$47,2,FALSE))," ",VLOOKUP(I354,[1]Eje_Pilar!$C$2:$E$47,2,FALSE))</f>
        <v xml:space="preserve"> </v>
      </c>
      <c r="K354" s="53" t="str">
        <f>IF(ISERROR(VLOOKUP(I354,[1]Eje_Pilar!$C$2:$E$47,3,FALSE))," ",VLOOKUP(I354,[1]Eje_Pilar!$C$2:$E$47,3,FALSE))</f>
        <v xml:space="preserve"> </v>
      </c>
      <c r="L354" s="54">
        <v>0</v>
      </c>
      <c r="M354" s="75">
        <v>34951163</v>
      </c>
      <c r="N354" s="100" t="s">
        <v>984</v>
      </c>
      <c r="O354" s="101">
        <v>85427736</v>
      </c>
      <c r="P354" s="58"/>
      <c r="Q354" s="59"/>
      <c r="R354" s="60"/>
      <c r="S354" s="57"/>
      <c r="T354" s="61">
        <f t="shared" si="31"/>
        <v>85427736</v>
      </c>
      <c r="U354" s="102">
        <v>85427736</v>
      </c>
      <c r="V354" s="63">
        <v>43466</v>
      </c>
      <c r="W354" s="63">
        <v>43466</v>
      </c>
      <c r="X354" s="63">
        <v>43830</v>
      </c>
      <c r="Y354" s="47"/>
      <c r="Z354" s="63"/>
      <c r="AA354" s="65"/>
      <c r="AB354" s="55"/>
      <c r="AC354" s="55"/>
      <c r="AD354" s="55"/>
      <c r="AE354" s="55"/>
      <c r="AF354" s="66">
        <f t="shared" si="30"/>
        <v>1</v>
      </c>
      <c r="AG354" s="67">
        <f>IF(SUMPRODUCT((A$14:A354=A354)*(B$14:B354=B354)*(C$14:C354=C354))&gt;1,0,1)</f>
        <v>1</v>
      </c>
      <c r="AH354" s="68" t="str">
        <f t="shared" si="32"/>
        <v>Otros gastos</v>
      </c>
      <c r="AI354" s="68" t="str">
        <f t="shared" si="33"/>
        <v>NO</v>
      </c>
      <c r="AJ354" s="69" t="str">
        <f>IFERROR(VLOOKUP(F354,[1]Tipo!$C$12:$C$27,1,FALSE),"NO")</f>
        <v>NO</v>
      </c>
      <c r="AK354" s="68" t="str">
        <f t="shared" si="34"/>
        <v>Funcionamiento</v>
      </c>
      <c r="AL354" s="68" t="str">
        <f t="shared" si="35"/>
        <v>NO</v>
      </c>
      <c r="AM354" s="70"/>
      <c r="AN354" s="70"/>
      <c r="AO354" s="70"/>
      <c r="AP354"/>
      <c r="AQ354"/>
      <c r="AR354"/>
      <c r="AS354"/>
      <c r="AT354"/>
      <c r="AU354"/>
      <c r="AV354"/>
      <c r="AW354"/>
      <c r="AX354"/>
      <c r="AY354"/>
      <c r="AZ354"/>
      <c r="BA354"/>
      <c r="BB354"/>
      <c r="BC354"/>
      <c r="BD354"/>
      <c r="BE354"/>
      <c r="BF354"/>
      <c r="BG354"/>
      <c r="BH354"/>
      <c r="BI354"/>
      <c r="BJ354"/>
      <c r="BK354"/>
      <c r="BL354"/>
      <c r="BM354"/>
      <c r="BN354"/>
      <c r="BO354"/>
      <c r="BP354"/>
      <c r="BQ354"/>
    </row>
    <row r="355" spans="1:69" ht="27" hidden="1" customHeight="1" x14ac:dyDescent="0.25">
      <c r="A355" s="55">
        <v>5</v>
      </c>
      <c r="B355" s="47">
        <v>2019</v>
      </c>
      <c r="C355" s="48" t="s">
        <v>977</v>
      </c>
      <c r="D355" s="79" t="s">
        <v>978</v>
      </c>
      <c r="E355" s="48"/>
      <c r="F355" s="49" t="s">
        <v>429</v>
      </c>
      <c r="G355" s="99" t="s">
        <v>979</v>
      </c>
      <c r="H355" s="51" t="s">
        <v>428</v>
      </c>
      <c r="I355" s="52" t="s">
        <v>429</v>
      </c>
      <c r="J355" s="53" t="str">
        <f>IF(ISERROR(VLOOKUP(I355,[1]Eje_Pilar!$C$2:$E$47,2,FALSE))," ",VLOOKUP(I355,[1]Eje_Pilar!$C$2:$E$47,2,FALSE))</f>
        <v xml:space="preserve"> </v>
      </c>
      <c r="K355" s="53" t="str">
        <f>IF(ISERROR(VLOOKUP(I355,[1]Eje_Pilar!$C$2:$E$47,3,FALSE))," ",VLOOKUP(I355,[1]Eje_Pilar!$C$2:$E$47,3,FALSE))</f>
        <v xml:space="preserve"> </v>
      </c>
      <c r="L355" s="54">
        <v>0</v>
      </c>
      <c r="M355" s="75">
        <v>20797877</v>
      </c>
      <c r="N355" s="100" t="s">
        <v>985</v>
      </c>
      <c r="O355" s="101">
        <v>85427736</v>
      </c>
      <c r="P355" s="58"/>
      <c r="Q355" s="59"/>
      <c r="R355" s="60"/>
      <c r="S355" s="57"/>
      <c r="T355" s="61">
        <f t="shared" si="31"/>
        <v>85427736</v>
      </c>
      <c r="U355" s="102">
        <v>85427736</v>
      </c>
      <c r="V355" s="63">
        <v>43466</v>
      </c>
      <c r="W355" s="63">
        <v>43466</v>
      </c>
      <c r="X355" s="63">
        <v>43830</v>
      </c>
      <c r="Y355" s="47"/>
      <c r="Z355" s="63"/>
      <c r="AA355" s="65"/>
      <c r="AB355" s="55"/>
      <c r="AC355" s="55"/>
      <c r="AD355" s="55"/>
      <c r="AE355" s="55"/>
      <c r="AF355" s="66">
        <f t="shared" si="30"/>
        <v>1</v>
      </c>
      <c r="AG355" s="67">
        <f>IF(SUMPRODUCT((A$14:A355=A355)*(B$14:B355=B355)*(C$14:C355=C355))&gt;1,0,1)</f>
        <v>1</v>
      </c>
      <c r="AH355" s="68" t="str">
        <f t="shared" si="32"/>
        <v>Otros gastos</v>
      </c>
      <c r="AI355" s="68" t="str">
        <f t="shared" si="33"/>
        <v>NO</v>
      </c>
      <c r="AJ355" s="69" t="str">
        <f>IFERROR(VLOOKUP(F355,[1]Tipo!$C$12:$C$27,1,FALSE),"NO")</f>
        <v>NO</v>
      </c>
      <c r="AK355" s="68" t="str">
        <f t="shared" si="34"/>
        <v>Funcionamiento</v>
      </c>
      <c r="AL355" s="68" t="str">
        <f t="shared" si="35"/>
        <v>NO</v>
      </c>
      <c r="AM355" s="70"/>
      <c r="AN355" s="70"/>
      <c r="AO355" s="70"/>
      <c r="AP355"/>
      <c r="AQ355"/>
      <c r="AR355"/>
      <c r="AS355"/>
      <c r="AT355"/>
      <c r="AU355"/>
      <c r="AV355"/>
      <c r="AW355"/>
      <c r="AX355"/>
      <c r="AY355"/>
      <c r="AZ355"/>
      <c r="BA355"/>
      <c r="BB355"/>
      <c r="BC355"/>
      <c r="BD355"/>
      <c r="BE355"/>
      <c r="BF355"/>
      <c r="BG355"/>
      <c r="BH355"/>
      <c r="BI355"/>
      <c r="BJ355"/>
      <c r="BK355"/>
      <c r="BL355"/>
      <c r="BM355"/>
      <c r="BN355"/>
      <c r="BO355"/>
      <c r="BP355"/>
      <c r="BQ355"/>
    </row>
    <row r="356" spans="1:69" ht="27" hidden="1" customHeight="1" x14ac:dyDescent="0.25">
      <c r="A356" s="55">
        <v>6</v>
      </c>
      <c r="B356" s="47">
        <v>2019</v>
      </c>
      <c r="C356" s="48" t="s">
        <v>977</v>
      </c>
      <c r="D356" s="79" t="s">
        <v>978</v>
      </c>
      <c r="E356" s="48"/>
      <c r="F356" s="49" t="s">
        <v>429</v>
      </c>
      <c r="G356" s="99" t="s">
        <v>979</v>
      </c>
      <c r="H356" s="51" t="s">
        <v>428</v>
      </c>
      <c r="I356" s="52" t="s">
        <v>429</v>
      </c>
      <c r="J356" s="53" t="str">
        <f>IF(ISERROR(VLOOKUP(I356,[1]Eje_Pilar!$C$2:$E$47,2,FALSE))," ",VLOOKUP(I356,[1]Eje_Pilar!$C$2:$E$47,2,FALSE))</f>
        <v xml:space="preserve"> </v>
      </c>
      <c r="K356" s="53" t="str">
        <f>IF(ISERROR(VLOOKUP(I356,[1]Eje_Pilar!$C$2:$E$47,3,FALSE))," ",VLOOKUP(I356,[1]Eje_Pilar!$C$2:$E$47,3,FALSE))</f>
        <v xml:space="preserve"> </v>
      </c>
      <c r="L356" s="54">
        <v>0</v>
      </c>
      <c r="M356" s="75">
        <v>53130884</v>
      </c>
      <c r="N356" s="100" t="s">
        <v>986</v>
      </c>
      <c r="O356" s="101">
        <v>85427736</v>
      </c>
      <c r="P356" s="58"/>
      <c r="Q356" s="59"/>
      <c r="R356" s="60"/>
      <c r="S356" s="57"/>
      <c r="T356" s="61">
        <f t="shared" si="31"/>
        <v>85427736</v>
      </c>
      <c r="U356" s="102">
        <v>84359889</v>
      </c>
      <c r="V356" s="63">
        <v>43466</v>
      </c>
      <c r="W356" s="63">
        <v>43466</v>
      </c>
      <c r="X356" s="63">
        <v>43830</v>
      </c>
      <c r="Y356" s="47"/>
      <c r="Z356" s="63"/>
      <c r="AA356" s="65"/>
      <c r="AB356" s="55"/>
      <c r="AC356" s="55"/>
      <c r="AD356" s="55"/>
      <c r="AE356" s="55"/>
      <c r="AF356" s="66">
        <f t="shared" si="30"/>
        <v>0.98749999648825992</v>
      </c>
      <c r="AG356" s="67">
        <f>IF(SUMPRODUCT((A$14:A356=A356)*(B$14:B356=B356)*(C$14:C356=C356))&gt;1,0,1)</f>
        <v>1</v>
      </c>
      <c r="AH356" s="68" t="str">
        <f t="shared" si="32"/>
        <v>Otros gastos</v>
      </c>
      <c r="AI356" s="68" t="str">
        <f t="shared" si="33"/>
        <v>NO</v>
      </c>
      <c r="AJ356" s="69" t="str">
        <f>IFERROR(VLOOKUP(F356,[1]Tipo!$C$12:$C$27,1,FALSE),"NO")</f>
        <v>NO</v>
      </c>
      <c r="AK356" s="68" t="str">
        <f t="shared" si="34"/>
        <v>Funcionamiento</v>
      </c>
      <c r="AL356" s="68" t="str">
        <f t="shared" si="35"/>
        <v>NO</v>
      </c>
      <c r="AM356" s="70"/>
      <c r="AN356" s="70"/>
      <c r="AO356" s="70"/>
      <c r="AP356"/>
      <c r="AQ356"/>
      <c r="AR356"/>
      <c r="AS356"/>
      <c r="AT356"/>
      <c r="AU356"/>
      <c r="AV356"/>
      <c r="AW356"/>
      <c r="AX356"/>
      <c r="AY356"/>
      <c r="AZ356"/>
      <c r="BA356"/>
      <c r="BB356"/>
      <c r="BC356"/>
      <c r="BD356"/>
      <c r="BE356"/>
      <c r="BF356"/>
      <c r="BG356"/>
      <c r="BH356"/>
      <c r="BI356"/>
      <c r="BJ356"/>
      <c r="BK356"/>
      <c r="BL356"/>
      <c r="BM356"/>
      <c r="BN356"/>
      <c r="BO356"/>
      <c r="BP356"/>
      <c r="BQ356"/>
    </row>
    <row r="357" spans="1:69" ht="27" hidden="1" customHeight="1" x14ac:dyDescent="0.25">
      <c r="A357" s="55">
        <v>3</v>
      </c>
      <c r="B357" s="47">
        <v>2019</v>
      </c>
      <c r="C357" s="48" t="s">
        <v>977</v>
      </c>
      <c r="D357" s="79" t="s">
        <v>978</v>
      </c>
      <c r="E357" s="48"/>
      <c r="F357" s="49" t="s">
        <v>429</v>
      </c>
      <c r="G357" s="99" t="s">
        <v>979</v>
      </c>
      <c r="H357" s="51" t="s">
        <v>428</v>
      </c>
      <c r="I357" s="52" t="s">
        <v>429</v>
      </c>
      <c r="J357" s="53" t="str">
        <f>IF(ISERROR(VLOOKUP(I357,[1]Eje_Pilar!$C$2:$E$47,2,FALSE))," ",VLOOKUP(I357,[1]Eje_Pilar!$C$2:$E$47,2,FALSE))</f>
        <v xml:space="preserve"> </v>
      </c>
      <c r="K357" s="53" t="str">
        <f>IF(ISERROR(VLOOKUP(I357,[1]Eje_Pilar!$C$2:$E$47,3,FALSE))," ",VLOOKUP(I357,[1]Eje_Pilar!$C$2:$E$47,3,FALSE))</f>
        <v xml:space="preserve"> </v>
      </c>
      <c r="L357" s="54">
        <v>0</v>
      </c>
      <c r="M357" s="75">
        <v>19460449</v>
      </c>
      <c r="N357" s="100" t="s">
        <v>987</v>
      </c>
      <c r="O357" s="101">
        <v>85427736</v>
      </c>
      <c r="P357" s="58"/>
      <c r="Q357" s="59"/>
      <c r="R357" s="60"/>
      <c r="S357" s="57"/>
      <c r="T357" s="61">
        <f t="shared" si="31"/>
        <v>85427736</v>
      </c>
      <c r="U357" s="102">
        <v>85427736</v>
      </c>
      <c r="V357" s="63">
        <v>43466</v>
      </c>
      <c r="W357" s="63">
        <v>43466</v>
      </c>
      <c r="X357" s="63">
        <v>43830</v>
      </c>
      <c r="Y357" s="47"/>
      <c r="Z357" s="63"/>
      <c r="AA357" s="65"/>
      <c r="AB357" s="55"/>
      <c r="AC357" s="55"/>
      <c r="AD357" s="55"/>
      <c r="AE357" s="55"/>
      <c r="AF357" s="66">
        <f t="shared" si="30"/>
        <v>1</v>
      </c>
      <c r="AG357" s="67">
        <f>IF(SUMPRODUCT((A$14:A357=A357)*(B$14:B357=B357)*(C$14:C357=C357))&gt;1,0,1)</f>
        <v>1</v>
      </c>
      <c r="AH357" s="68" t="str">
        <f t="shared" si="32"/>
        <v>Otros gastos</v>
      </c>
      <c r="AI357" s="68" t="str">
        <f t="shared" si="33"/>
        <v>NO</v>
      </c>
      <c r="AJ357" s="69" t="str">
        <f>IFERROR(VLOOKUP(F357,[1]Tipo!$C$12:$C$27,1,FALSE),"NO")</f>
        <v>NO</v>
      </c>
      <c r="AK357" s="68" t="str">
        <f t="shared" si="34"/>
        <v>Funcionamiento</v>
      </c>
      <c r="AL357" s="68" t="str">
        <f t="shared" si="35"/>
        <v>NO</v>
      </c>
      <c r="AM357" s="70"/>
      <c r="AN357" s="70"/>
      <c r="AO357" s="70"/>
      <c r="AP357"/>
      <c r="AQ357"/>
      <c r="AR357"/>
      <c r="AS357"/>
      <c r="AT357"/>
      <c r="AU357"/>
      <c r="AV357"/>
      <c r="AW357"/>
      <c r="AX357"/>
      <c r="AY357"/>
      <c r="AZ357"/>
      <c r="BA357"/>
      <c r="BB357"/>
      <c r="BC357"/>
      <c r="BD357"/>
      <c r="BE357"/>
      <c r="BF357"/>
      <c r="BG357"/>
      <c r="BH357"/>
      <c r="BI357"/>
      <c r="BJ357"/>
      <c r="BK357"/>
      <c r="BL357"/>
      <c r="BM357"/>
      <c r="BN357"/>
      <c r="BO357"/>
      <c r="BP357"/>
      <c r="BQ357"/>
    </row>
    <row r="358" spans="1:69" ht="27" hidden="1" customHeight="1" x14ac:dyDescent="0.25">
      <c r="A358" s="55">
        <v>2</v>
      </c>
      <c r="B358" s="47">
        <v>2019</v>
      </c>
      <c r="C358" s="48" t="s">
        <v>977</v>
      </c>
      <c r="D358" s="79" t="s">
        <v>978</v>
      </c>
      <c r="E358" s="48"/>
      <c r="F358" s="49" t="s">
        <v>429</v>
      </c>
      <c r="G358" s="99" t="s">
        <v>979</v>
      </c>
      <c r="H358" s="51" t="s">
        <v>428</v>
      </c>
      <c r="I358" s="52" t="s">
        <v>429</v>
      </c>
      <c r="J358" s="53" t="str">
        <f>IF(ISERROR(VLOOKUP(I358,[1]Eje_Pilar!$C$2:$E$47,2,FALSE))," ",VLOOKUP(I358,[1]Eje_Pilar!$C$2:$E$47,2,FALSE))</f>
        <v xml:space="preserve"> </v>
      </c>
      <c r="K358" s="53" t="str">
        <f>IF(ISERROR(VLOOKUP(I358,[1]Eje_Pilar!$C$2:$E$47,3,FALSE))," ",VLOOKUP(I358,[1]Eje_Pilar!$C$2:$E$47,3,FALSE))</f>
        <v xml:space="preserve"> </v>
      </c>
      <c r="L358" s="54">
        <v>0</v>
      </c>
      <c r="M358" s="75">
        <v>8695299</v>
      </c>
      <c r="N358" s="100" t="s">
        <v>988</v>
      </c>
      <c r="O358" s="101">
        <v>85427736</v>
      </c>
      <c r="P358" s="58"/>
      <c r="Q358" s="59"/>
      <c r="R358" s="60"/>
      <c r="S358" s="57"/>
      <c r="T358" s="61">
        <f t="shared" si="31"/>
        <v>85427736</v>
      </c>
      <c r="U358" s="102">
        <v>80800400</v>
      </c>
      <c r="V358" s="63">
        <v>43466</v>
      </c>
      <c r="W358" s="63">
        <v>43466</v>
      </c>
      <c r="X358" s="63">
        <v>43830</v>
      </c>
      <c r="Y358" s="47"/>
      <c r="Z358" s="63"/>
      <c r="AA358" s="65"/>
      <c r="AB358" s="55"/>
      <c r="AC358" s="55"/>
      <c r="AD358" s="55"/>
      <c r="AE358" s="55"/>
      <c r="AF358" s="66">
        <f t="shared" si="30"/>
        <v>0.94583332982159329</v>
      </c>
      <c r="AG358" s="67">
        <f>IF(SUMPRODUCT((A$14:A358=A358)*(B$14:B358=B358)*(C$14:C358=C358))&gt;1,0,1)</f>
        <v>1</v>
      </c>
      <c r="AH358" s="68" t="str">
        <f t="shared" si="32"/>
        <v>Otros gastos</v>
      </c>
      <c r="AI358" s="68" t="str">
        <f t="shared" si="33"/>
        <v>NO</v>
      </c>
      <c r="AJ358" s="69" t="str">
        <f>IFERROR(VLOOKUP(F358,[1]Tipo!$C$12:$C$27,1,FALSE),"NO")</f>
        <v>NO</v>
      </c>
      <c r="AK358" s="68" t="str">
        <f t="shared" si="34"/>
        <v>Funcionamiento</v>
      </c>
      <c r="AL358" s="68" t="str">
        <f t="shared" si="35"/>
        <v>NO</v>
      </c>
      <c r="AM358" s="70"/>
      <c r="AN358" s="70"/>
      <c r="AO358" s="70"/>
      <c r="AP358"/>
      <c r="AQ358"/>
      <c r="AR358"/>
      <c r="AS358"/>
      <c r="AT358"/>
      <c r="AU358"/>
      <c r="AV358"/>
      <c r="AW358"/>
      <c r="AX358"/>
      <c r="AY358"/>
      <c r="AZ358"/>
      <c r="BA358"/>
      <c r="BB358"/>
      <c r="BC358"/>
      <c r="BD358"/>
      <c r="BE358"/>
      <c r="BF358"/>
      <c r="BG358"/>
      <c r="BH358"/>
      <c r="BI358"/>
      <c r="BJ358"/>
      <c r="BK358"/>
      <c r="BL358"/>
      <c r="BM358"/>
      <c r="BN358"/>
      <c r="BO358"/>
      <c r="BP358"/>
      <c r="BQ358"/>
    </row>
    <row r="359" spans="1:69" ht="27" hidden="1" customHeight="1" x14ac:dyDescent="0.25">
      <c r="A359" s="55">
        <v>2019</v>
      </c>
      <c r="B359" s="47">
        <v>2019</v>
      </c>
      <c r="C359" s="48" t="s">
        <v>977</v>
      </c>
      <c r="D359" s="79" t="s">
        <v>978</v>
      </c>
      <c r="E359" s="48"/>
      <c r="F359" s="49" t="s">
        <v>429</v>
      </c>
      <c r="G359" s="99" t="s">
        <v>989</v>
      </c>
      <c r="H359" s="51" t="s">
        <v>428</v>
      </c>
      <c r="I359" s="52" t="s">
        <v>429</v>
      </c>
      <c r="J359" s="53" t="str">
        <f>IF(ISERROR(VLOOKUP(I359,[1]Eje_Pilar!$C$2:$E$47,2,FALSE))," ",VLOOKUP(I359,[1]Eje_Pilar!$C$2:$E$47,2,FALSE))</f>
        <v xml:space="preserve"> </v>
      </c>
      <c r="K359" s="53" t="str">
        <f>IF(ISERROR(VLOOKUP(I359,[1]Eje_Pilar!$C$2:$E$47,3,FALSE))," ",VLOOKUP(I359,[1]Eje_Pilar!$C$2:$E$47,3,FALSE))</f>
        <v xml:space="preserve"> </v>
      </c>
      <c r="L359" s="54">
        <v>0</v>
      </c>
      <c r="M359" s="55">
        <v>860066942</v>
      </c>
      <c r="N359" s="103" t="s">
        <v>990</v>
      </c>
      <c r="O359" s="57">
        <v>29254800</v>
      </c>
      <c r="P359" s="58"/>
      <c r="Q359" s="59"/>
      <c r="R359" s="60"/>
      <c r="S359" s="57"/>
      <c r="T359" s="61">
        <f t="shared" si="31"/>
        <v>29254800</v>
      </c>
      <c r="U359" s="104">
        <v>23915400</v>
      </c>
      <c r="V359" s="63">
        <v>43466</v>
      </c>
      <c r="W359" s="63">
        <v>43466</v>
      </c>
      <c r="X359" s="63">
        <v>43830</v>
      </c>
      <c r="Y359" s="47"/>
      <c r="Z359" s="63"/>
      <c r="AA359" s="65"/>
      <c r="AB359" s="55"/>
      <c r="AC359" s="55"/>
      <c r="AD359" s="55"/>
      <c r="AE359" s="55"/>
      <c r="AF359" s="66">
        <f t="shared" si="30"/>
        <v>0.81748636121251894</v>
      </c>
      <c r="AG359" s="67">
        <f>IF(SUMPRODUCT((A$14:A359=A359)*(B$14:B359=B359)*(C$14:C359=C359))&gt;1,0,1)</f>
        <v>1</v>
      </c>
      <c r="AH359" s="68" t="str">
        <f t="shared" si="32"/>
        <v>Otros gastos</v>
      </c>
      <c r="AI359" s="68" t="str">
        <f t="shared" si="33"/>
        <v>NO</v>
      </c>
      <c r="AJ359" s="69" t="str">
        <f>IFERROR(VLOOKUP(F359,[1]Tipo!$C$12:$C$27,1,FALSE),"NO")</f>
        <v>NO</v>
      </c>
      <c r="AK359" s="68" t="str">
        <f t="shared" si="34"/>
        <v>Funcionamiento</v>
      </c>
      <c r="AL359" s="68" t="str">
        <f t="shared" si="35"/>
        <v>NO</v>
      </c>
      <c r="AM359" s="70"/>
      <c r="AN359" s="70"/>
      <c r="AO359" s="70"/>
      <c r="AP359"/>
      <c r="AQ359"/>
      <c r="AR359"/>
      <c r="AS359"/>
      <c r="AT359"/>
      <c r="AU359"/>
      <c r="AV359"/>
      <c r="AW359"/>
      <c r="AX359"/>
      <c r="AY359"/>
      <c r="AZ359"/>
      <c r="BA359"/>
      <c r="BB359"/>
      <c r="BC359"/>
      <c r="BD359"/>
      <c r="BE359"/>
      <c r="BF359"/>
      <c r="BG359"/>
      <c r="BH359"/>
      <c r="BI359"/>
      <c r="BJ359"/>
      <c r="BK359"/>
      <c r="BL359"/>
      <c r="BM359"/>
      <c r="BN359"/>
      <c r="BO359"/>
      <c r="BP359"/>
      <c r="BQ359"/>
    </row>
    <row r="360" spans="1:69" ht="27" hidden="1" customHeight="1" x14ac:dyDescent="0.25">
      <c r="A360" s="55">
        <v>2019</v>
      </c>
      <c r="B360" s="47">
        <v>2019</v>
      </c>
      <c r="C360" s="48" t="s">
        <v>977</v>
      </c>
      <c r="D360" s="79" t="s">
        <v>978</v>
      </c>
      <c r="E360" s="48"/>
      <c r="F360" s="49" t="s">
        <v>429</v>
      </c>
      <c r="G360" s="99" t="s">
        <v>989</v>
      </c>
      <c r="H360" s="51" t="s">
        <v>428</v>
      </c>
      <c r="I360" s="52" t="s">
        <v>429</v>
      </c>
      <c r="J360" s="53" t="str">
        <f>IF(ISERROR(VLOOKUP(I360,[1]Eje_Pilar!$C$2:$E$47,2,FALSE))," ",VLOOKUP(I360,[1]Eje_Pilar!$C$2:$E$47,2,FALSE))</f>
        <v xml:space="preserve"> </v>
      </c>
      <c r="K360" s="53" t="str">
        <f>IF(ISERROR(VLOOKUP(I360,[1]Eje_Pilar!$C$2:$E$47,3,FALSE))," ",VLOOKUP(I360,[1]Eje_Pilar!$C$2:$E$47,3,FALSE))</f>
        <v xml:space="preserve"> </v>
      </c>
      <c r="L360" s="54">
        <v>0</v>
      </c>
      <c r="M360" s="55">
        <v>900462447</v>
      </c>
      <c r="N360" s="103" t="s">
        <v>991</v>
      </c>
      <c r="O360" s="57">
        <v>9751600</v>
      </c>
      <c r="P360" s="58"/>
      <c r="Q360" s="59"/>
      <c r="R360" s="60"/>
      <c r="S360" s="57"/>
      <c r="T360" s="61">
        <f t="shared" si="31"/>
        <v>9751600</v>
      </c>
      <c r="U360" s="104">
        <v>9751600</v>
      </c>
      <c r="V360" s="63">
        <v>43466</v>
      </c>
      <c r="W360" s="63">
        <v>43466</v>
      </c>
      <c r="X360" s="63">
        <v>43830</v>
      </c>
      <c r="Y360" s="63"/>
      <c r="Z360" s="63"/>
      <c r="AA360" s="65"/>
      <c r="AB360" s="55"/>
      <c r="AC360" s="55"/>
      <c r="AD360" s="55"/>
      <c r="AE360" s="55"/>
      <c r="AF360" s="66">
        <f t="shared" si="30"/>
        <v>1</v>
      </c>
      <c r="AG360" s="67">
        <f>IF(SUMPRODUCT((A$14:A360=A360)*(B$14:B360=B360)*(C$14:C360=C360))&gt;1,0,1)</f>
        <v>0</v>
      </c>
      <c r="AH360" s="68" t="str">
        <f t="shared" si="32"/>
        <v>Otros gastos</v>
      </c>
      <c r="AI360" s="68" t="str">
        <f t="shared" si="33"/>
        <v>NO</v>
      </c>
      <c r="AJ360" s="69" t="str">
        <f>IFERROR(VLOOKUP(F360,[1]Tipo!$C$12:$C$27,1,FALSE),"NO")</f>
        <v>NO</v>
      </c>
      <c r="AK360" s="68" t="str">
        <f t="shared" si="34"/>
        <v>Funcionamiento</v>
      </c>
      <c r="AL360" s="68" t="str">
        <f t="shared" si="35"/>
        <v>NO</v>
      </c>
      <c r="AM360" s="70"/>
      <c r="AN360" s="70"/>
      <c r="AO360" s="70"/>
      <c r="AP360"/>
      <c r="AQ360"/>
      <c r="AR360"/>
      <c r="AS360"/>
      <c r="AT360"/>
      <c r="AU360"/>
      <c r="AV360"/>
      <c r="AW360"/>
      <c r="AX360"/>
      <c r="AY360"/>
      <c r="AZ360"/>
      <c r="BA360"/>
      <c r="BB360"/>
      <c r="BC360"/>
      <c r="BD360"/>
      <c r="BE360"/>
      <c r="BF360"/>
      <c r="BG360"/>
      <c r="BH360"/>
      <c r="BI360"/>
      <c r="BJ360"/>
      <c r="BK360"/>
      <c r="BL360"/>
      <c r="BM360"/>
      <c r="BN360"/>
      <c r="BO360"/>
      <c r="BP360"/>
      <c r="BQ360"/>
    </row>
    <row r="361" spans="1:69" ht="27" hidden="1" customHeight="1" x14ac:dyDescent="0.25">
      <c r="A361" s="55">
        <v>2019</v>
      </c>
      <c r="B361" s="47">
        <v>2019</v>
      </c>
      <c r="C361" s="48" t="s">
        <v>977</v>
      </c>
      <c r="D361" s="79" t="s">
        <v>978</v>
      </c>
      <c r="E361" s="48"/>
      <c r="F361" s="49" t="s">
        <v>429</v>
      </c>
      <c r="G361" s="99" t="s">
        <v>989</v>
      </c>
      <c r="H361" s="51" t="s">
        <v>428</v>
      </c>
      <c r="I361" s="52" t="s">
        <v>429</v>
      </c>
      <c r="J361" s="53" t="str">
        <f>IF(ISERROR(VLOOKUP(I361,[1]Eje_Pilar!$C$2:$E$47,2,FALSE))," ",VLOOKUP(I361,[1]Eje_Pilar!$C$2:$E$47,2,FALSE))</f>
        <v xml:space="preserve"> </v>
      </c>
      <c r="K361" s="53" t="str">
        <f>IF(ISERROR(VLOOKUP(I361,[1]Eje_Pilar!$C$2:$E$47,3,FALSE))," ",VLOOKUP(I361,[1]Eje_Pilar!$C$2:$E$47,3,FALSE))</f>
        <v xml:space="preserve"> </v>
      </c>
      <c r="L361" s="54">
        <v>0</v>
      </c>
      <c r="M361" s="55">
        <v>830009782</v>
      </c>
      <c r="N361" s="103" t="s">
        <v>992</v>
      </c>
      <c r="O361" s="57">
        <v>9751600</v>
      </c>
      <c r="P361" s="58">
        <v>1</v>
      </c>
      <c r="Q361" s="105">
        <v>-1779800</v>
      </c>
      <c r="R361" s="60"/>
      <c r="S361" s="57"/>
      <c r="T361" s="61">
        <f t="shared" si="31"/>
        <v>7971800</v>
      </c>
      <c r="U361" s="104">
        <v>7971800</v>
      </c>
      <c r="V361" s="63">
        <v>43466</v>
      </c>
      <c r="W361" s="63">
        <v>43466</v>
      </c>
      <c r="X361" s="63">
        <v>43830</v>
      </c>
      <c r="Y361" s="63"/>
      <c r="Z361" s="63"/>
      <c r="AA361" s="65"/>
      <c r="AB361" s="55"/>
      <c r="AC361" s="55"/>
      <c r="AD361" s="55"/>
      <c r="AE361" s="55"/>
      <c r="AF361" s="66">
        <f t="shared" si="30"/>
        <v>1</v>
      </c>
      <c r="AG361" s="67">
        <f>IF(SUMPRODUCT((A$14:A361=A361)*(B$14:B361=B361)*(C$14:C361=C361))&gt;1,0,1)</f>
        <v>0</v>
      </c>
      <c r="AH361" s="68" t="str">
        <f t="shared" si="32"/>
        <v>Otros gastos</v>
      </c>
      <c r="AI361" s="68" t="str">
        <f t="shared" si="33"/>
        <v>NO</v>
      </c>
      <c r="AJ361" s="69" t="str">
        <f>IFERROR(VLOOKUP(F361,[1]Tipo!$C$12:$C$27,1,FALSE),"NO")</f>
        <v>NO</v>
      </c>
      <c r="AK361" s="68" t="str">
        <f t="shared" si="34"/>
        <v>Funcionamiento</v>
      </c>
      <c r="AL361" s="68" t="str">
        <f t="shared" si="35"/>
        <v>NO</v>
      </c>
      <c r="AM361" s="70"/>
      <c r="AN361" s="70"/>
      <c r="AO361" s="70"/>
      <c r="AP361"/>
      <c r="AQ361"/>
      <c r="AR361"/>
      <c r="AS361"/>
      <c r="AT361"/>
      <c r="AU361"/>
      <c r="AV361"/>
      <c r="AW361"/>
      <c r="AX361"/>
      <c r="AY361"/>
      <c r="AZ361"/>
      <c r="BA361"/>
      <c r="BB361"/>
      <c r="BC361"/>
      <c r="BD361"/>
      <c r="BE361"/>
      <c r="BF361"/>
      <c r="BG361"/>
      <c r="BH361"/>
      <c r="BI361"/>
      <c r="BJ361"/>
      <c r="BK361"/>
      <c r="BL361"/>
      <c r="BM361"/>
      <c r="BN361"/>
      <c r="BO361"/>
      <c r="BP361"/>
      <c r="BQ361"/>
    </row>
    <row r="362" spans="1:69" ht="27" hidden="1" customHeight="1" x14ac:dyDescent="0.25">
      <c r="A362" s="55">
        <v>2019</v>
      </c>
      <c r="B362" s="47">
        <v>2019</v>
      </c>
      <c r="C362" s="48" t="s">
        <v>977</v>
      </c>
      <c r="D362" s="79" t="s">
        <v>978</v>
      </c>
      <c r="E362" s="48"/>
      <c r="F362" s="49" t="s">
        <v>429</v>
      </c>
      <c r="G362" s="99" t="s">
        <v>989</v>
      </c>
      <c r="H362" s="51" t="s">
        <v>428</v>
      </c>
      <c r="I362" s="52" t="s">
        <v>429</v>
      </c>
      <c r="J362" s="53" t="str">
        <f>IF(ISERROR(VLOOKUP(I362,[1]Eje_Pilar!$C$2:$E$47,2,FALSE))," ",VLOOKUP(I362,[1]Eje_Pilar!$C$2:$E$47,2,FALSE))</f>
        <v xml:space="preserve"> </v>
      </c>
      <c r="K362" s="53" t="str">
        <f>IF(ISERROR(VLOOKUP(I362,[1]Eje_Pilar!$C$2:$E$47,3,FALSE))," ",VLOOKUP(I362,[1]Eje_Pilar!$C$2:$E$47,3,FALSE))</f>
        <v xml:space="preserve"> </v>
      </c>
      <c r="L362" s="54">
        <v>0</v>
      </c>
      <c r="M362" s="55">
        <v>830003564</v>
      </c>
      <c r="N362" s="103" t="s">
        <v>993</v>
      </c>
      <c r="O362" s="57">
        <v>9751600</v>
      </c>
      <c r="P362" s="58"/>
      <c r="Q362" s="59"/>
      <c r="R362" s="60"/>
      <c r="S362" s="57"/>
      <c r="T362" s="61">
        <f t="shared" si="31"/>
        <v>9751600</v>
      </c>
      <c r="U362" s="104">
        <v>9751600</v>
      </c>
      <c r="V362" s="63">
        <v>43466</v>
      </c>
      <c r="W362" s="63">
        <v>43466</v>
      </c>
      <c r="X362" s="63">
        <v>43830</v>
      </c>
      <c r="Y362" s="63"/>
      <c r="Z362" s="63"/>
      <c r="AA362" s="65"/>
      <c r="AB362" s="55"/>
      <c r="AC362" s="55"/>
      <c r="AD362" s="55"/>
      <c r="AE362" s="55"/>
      <c r="AF362" s="66">
        <f t="shared" si="30"/>
        <v>1</v>
      </c>
      <c r="AG362" s="67">
        <f>IF(SUMPRODUCT((A$14:A362=A362)*(B$14:B362=B362)*(C$14:C362=C362))&gt;1,0,1)</f>
        <v>0</v>
      </c>
      <c r="AH362" s="68" t="str">
        <f t="shared" si="32"/>
        <v>Otros gastos</v>
      </c>
      <c r="AI362" s="68" t="str">
        <f t="shared" si="33"/>
        <v>NO</v>
      </c>
      <c r="AJ362" s="69" t="str">
        <f>IFERROR(VLOOKUP(F362,[1]Tipo!$C$12:$C$27,1,FALSE),"NO")</f>
        <v>NO</v>
      </c>
      <c r="AK362" s="68" t="str">
        <f t="shared" si="34"/>
        <v>Funcionamiento</v>
      </c>
      <c r="AL362" s="68" t="str">
        <f t="shared" si="35"/>
        <v>NO</v>
      </c>
      <c r="AM362" s="70"/>
      <c r="AN362" s="70"/>
      <c r="AO362" s="70"/>
      <c r="AP362"/>
      <c r="AQ362"/>
      <c r="AR362"/>
      <c r="AS362"/>
      <c r="AT362"/>
      <c r="AU362"/>
      <c r="AV362"/>
      <c r="AW362"/>
      <c r="AX362"/>
      <c r="AY362"/>
      <c r="AZ362"/>
      <c r="BA362"/>
      <c r="BB362"/>
      <c r="BC362"/>
      <c r="BD362"/>
      <c r="BE362"/>
      <c r="BF362"/>
      <c r="BG362"/>
      <c r="BH362"/>
      <c r="BI362"/>
      <c r="BJ362"/>
      <c r="BK362"/>
      <c r="BL362"/>
      <c r="BM362"/>
      <c r="BN362"/>
      <c r="BO362"/>
      <c r="BP362"/>
      <c r="BQ362"/>
    </row>
    <row r="363" spans="1:69" ht="27" hidden="1" customHeight="1" x14ac:dyDescent="0.25">
      <c r="A363" s="55">
        <v>2019</v>
      </c>
      <c r="B363" s="47">
        <v>2019</v>
      </c>
      <c r="C363" s="48" t="s">
        <v>977</v>
      </c>
      <c r="D363" s="79" t="s">
        <v>978</v>
      </c>
      <c r="E363" s="48"/>
      <c r="F363" s="49" t="s">
        <v>429</v>
      </c>
      <c r="G363" s="99" t="s">
        <v>989</v>
      </c>
      <c r="H363" s="51" t="s">
        <v>428</v>
      </c>
      <c r="I363" s="52" t="s">
        <v>429</v>
      </c>
      <c r="J363" s="53" t="str">
        <f>IF(ISERROR(VLOOKUP(I363,[1]Eje_Pilar!$C$2:$E$47,2,FALSE))," ",VLOOKUP(I363,[1]Eje_Pilar!$C$2:$E$47,2,FALSE))</f>
        <v xml:space="preserve"> </v>
      </c>
      <c r="K363" s="53" t="str">
        <f>IF(ISERROR(VLOOKUP(I363,[1]Eje_Pilar!$C$2:$E$47,3,FALSE))," ",VLOOKUP(I363,[1]Eje_Pilar!$C$2:$E$47,3,FALSE))</f>
        <v xml:space="preserve"> </v>
      </c>
      <c r="L363" s="54">
        <v>0</v>
      </c>
      <c r="M363" s="55">
        <v>800251440</v>
      </c>
      <c r="N363" s="103" t="s">
        <v>994</v>
      </c>
      <c r="O363" s="57">
        <v>9751600</v>
      </c>
      <c r="P363" s="58"/>
      <c r="Q363" s="59"/>
      <c r="R363" s="60"/>
      <c r="S363" s="57"/>
      <c r="T363" s="61">
        <f t="shared" si="31"/>
        <v>9751600</v>
      </c>
      <c r="U363" s="104">
        <v>9173200</v>
      </c>
      <c r="V363" s="63">
        <v>43466</v>
      </c>
      <c r="W363" s="63">
        <v>43466</v>
      </c>
      <c r="X363" s="63">
        <v>43830</v>
      </c>
      <c r="Y363" s="63"/>
      <c r="Z363" s="63"/>
      <c r="AA363" s="65"/>
      <c r="AB363" s="55"/>
      <c r="AC363" s="55"/>
      <c r="AD363" s="55"/>
      <c r="AE363" s="55"/>
      <c r="AF363" s="66">
        <f t="shared" si="30"/>
        <v>0.9406866565486689</v>
      </c>
      <c r="AG363" s="67">
        <f>IF(SUMPRODUCT((A$14:A363=A363)*(B$14:B363=B363)*(C$14:C363=C363))&gt;1,0,1)</f>
        <v>0</v>
      </c>
      <c r="AH363" s="68" t="str">
        <f t="shared" si="32"/>
        <v>Otros gastos</v>
      </c>
      <c r="AI363" s="68" t="str">
        <f t="shared" si="33"/>
        <v>NO</v>
      </c>
      <c r="AJ363" s="69" t="str">
        <f>IFERROR(VLOOKUP(F363,[1]Tipo!$C$12:$C$27,1,FALSE),"NO")</f>
        <v>NO</v>
      </c>
      <c r="AK363" s="68" t="str">
        <f t="shared" si="34"/>
        <v>Funcionamiento</v>
      </c>
      <c r="AL363" s="68" t="str">
        <f t="shared" si="35"/>
        <v>NO</v>
      </c>
      <c r="AM363" s="70"/>
      <c r="AN363" s="70"/>
      <c r="AO363" s="70"/>
      <c r="AP363"/>
      <c r="AQ363"/>
      <c r="AR363"/>
      <c r="AS363"/>
      <c r="AT363"/>
      <c r="AU363"/>
      <c r="AV363"/>
      <c r="AW363"/>
      <c r="AX363"/>
      <c r="AY363"/>
      <c r="AZ363"/>
      <c r="BA363"/>
      <c r="BB363"/>
      <c r="BC363"/>
      <c r="BD363"/>
      <c r="BE363"/>
      <c r="BF363"/>
      <c r="BG363"/>
      <c r="BH363"/>
      <c r="BI363"/>
      <c r="BJ363"/>
      <c r="BK363"/>
      <c r="BL363"/>
      <c r="BM363"/>
      <c r="BN363"/>
      <c r="BO363"/>
      <c r="BP363"/>
      <c r="BQ363"/>
    </row>
    <row r="364" spans="1:69" ht="27" hidden="1" customHeight="1" x14ac:dyDescent="0.25">
      <c r="A364" s="55">
        <v>2019</v>
      </c>
      <c r="B364" s="47">
        <v>2019</v>
      </c>
      <c r="C364" s="48" t="s">
        <v>977</v>
      </c>
      <c r="D364" s="79" t="s">
        <v>978</v>
      </c>
      <c r="E364" s="48"/>
      <c r="F364" s="49" t="s">
        <v>429</v>
      </c>
      <c r="G364" s="99" t="s">
        <v>989</v>
      </c>
      <c r="H364" s="51" t="s">
        <v>428</v>
      </c>
      <c r="I364" s="52" t="s">
        <v>429</v>
      </c>
      <c r="J364" s="53" t="str">
        <f>IF(ISERROR(VLOOKUP(I364,[1]Eje_Pilar!$C$2:$E$47,2,FALSE))," ",VLOOKUP(I364,[1]Eje_Pilar!$C$2:$E$47,2,FALSE))</f>
        <v xml:space="preserve"> </v>
      </c>
      <c r="K364" s="53" t="str">
        <f>IF(ISERROR(VLOOKUP(I364,[1]Eje_Pilar!$C$2:$E$47,3,FALSE))," ",VLOOKUP(I364,[1]Eje_Pilar!$C$2:$E$47,3,FALSE))</f>
        <v xml:space="preserve"> </v>
      </c>
      <c r="L364" s="54">
        <v>0</v>
      </c>
      <c r="M364" s="55">
        <v>800088702</v>
      </c>
      <c r="N364" s="103" t="s">
        <v>995</v>
      </c>
      <c r="O364" s="57">
        <v>11531400</v>
      </c>
      <c r="P364" s="58"/>
      <c r="Q364" s="59"/>
      <c r="R364" s="60"/>
      <c r="S364" s="57"/>
      <c r="T364" s="61">
        <f t="shared" si="31"/>
        <v>11531400</v>
      </c>
      <c r="U364" s="104">
        <v>11531400</v>
      </c>
      <c r="V364" s="63">
        <v>43466</v>
      </c>
      <c r="W364" s="63">
        <v>43466</v>
      </c>
      <c r="X364" s="63">
        <v>43830</v>
      </c>
      <c r="Y364" s="63"/>
      <c r="Z364" s="63"/>
      <c r="AA364" s="65"/>
      <c r="AB364" s="55"/>
      <c r="AC364" s="55"/>
      <c r="AD364" s="55"/>
      <c r="AE364" s="55"/>
      <c r="AF364" s="66">
        <f t="shared" si="30"/>
        <v>1</v>
      </c>
      <c r="AG364" s="67">
        <f>IF(SUMPRODUCT((A$14:A364=A364)*(B$14:B364=B364)*(C$14:C364=C364))&gt;1,0,1)</f>
        <v>0</v>
      </c>
      <c r="AH364" s="68" t="str">
        <f t="shared" si="32"/>
        <v>Otros gastos</v>
      </c>
      <c r="AI364" s="68" t="str">
        <f t="shared" si="33"/>
        <v>NO</v>
      </c>
      <c r="AJ364" s="69" t="str">
        <f>IFERROR(VLOOKUP(F364,[1]Tipo!$C$12:$C$27,1,FALSE),"NO")</f>
        <v>NO</v>
      </c>
      <c r="AK364" s="68" t="str">
        <f t="shared" si="34"/>
        <v>Funcionamiento</v>
      </c>
      <c r="AL364" s="68" t="str">
        <f t="shared" si="35"/>
        <v>NO</v>
      </c>
      <c r="AM364" s="70"/>
      <c r="AN364" s="70"/>
      <c r="AO364" s="70"/>
      <c r="AP364"/>
      <c r="AQ364"/>
      <c r="AR364"/>
      <c r="AS364"/>
      <c r="AT364"/>
      <c r="AU364"/>
      <c r="AV364"/>
      <c r="AW364"/>
      <c r="AX364"/>
      <c r="AY364"/>
      <c r="AZ364"/>
      <c r="BA364"/>
      <c r="BB364"/>
      <c r="BC364"/>
      <c r="BD364"/>
      <c r="BE364"/>
      <c r="BF364"/>
      <c r="BG364"/>
      <c r="BH364"/>
      <c r="BI364"/>
      <c r="BJ364"/>
      <c r="BK364"/>
      <c r="BL364"/>
      <c r="BM364"/>
      <c r="BN364"/>
      <c r="BO364"/>
      <c r="BP364"/>
      <c r="BQ364"/>
    </row>
    <row r="365" spans="1:69" ht="27" hidden="1" customHeight="1" x14ac:dyDescent="0.25">
      <c r="A365" s="55">
        <v>2019</v>
      </c>
      <c r="B365" s="47">
        <v>2019</v>
      </c>
      <c r="C365" s="48" t="s">
        <v>977</v>
      </c>
      <c r="D365" s="79" t="s">
        <v>978</v>
      </c>
      <c r="E365" s="48"/>
      <c r="F365" s="49" t="s">
        <v>429</v>
      </c>
      <c r="G365" s="99" t="s">
        <v>989</v>
      </c>
      <c r="H365" s="51" t="s">
        <v>428</v>
      </c>
      <c r="I365" s="52" t="s">
        <v>429</v>
      </c>
      <c r="J365" s="53" t="str">
        <f>IF(ISERROR(VLOOKUP(I365,[1]Eje_Pilar!$C$2:$E$47,2,FALSE))," ",VLOOKUP(I365,[1]Eje_Pilar!$C$2:$E$47,2,FALSE))</f>
        <v xml:space="preserve"> </v>
      </c>
      <c r="K365" s="53" t="str">
        <f>IF(ISERROR(VLOOKUP(I365,[1]Eje_Pilar!$C$2:$E$47,3,FALSE))," ",VLOOKUP(I365,[1]Eje_Pilar!$C$2:$E$47,3,FALSE))</f>
        <v xml:space="preserve"> </v>
      </c>
      <c r="L365" s="54">
        <v>0</v>
      </c>
      <c r="M365" s="55">
        <v>800130907</v>
      </c>
      <c r="N365" s="103" t="s">
        <v>996</v>
      </c>
      <c r="O365" s="57">
        <v>10604200</v>
      </c>
      <c r="P365" s="58">
        <v>1</v>
      </c>
      <c r="Q365" s="105">
        <v>-852600</v>
      </c>
      <c r="R365" s="60"/>
      <c r="S365" s="57"/>
      <c r="T365" s="61">
        <f t="shared" si="31"/>
        <v>9751600</v>
      </c>
      <c r="U365" s="104">
        <v>9751600</v>
      </c>
      <c r="V365" s="63">
        <v>43466</v>
      </c>
      <c r="W365" s="63">
        <v>43466</v>
      </c>
      <c r="X365" s="63">
        <v>43830</v>
      </c>
      <c r="Y365" s="63"/>
      <c r="Z365" s="63"/>
      <c r="AA365" s="65"/>
      <c r="AB365" s="55"/>
      <c r="AC365" s="55"/>
      <c r="AD365" s="55"/>
      <c r="AE365" s="55"/>
      <c r="AF365" s="66">
        <f t="shared" si="30"/>
        <v>1</v>
      </c>
      <c r="AG365" s="67">
        <f>IF(SUMPRODUCT((A$14:A365=A365)*(B$14:B365=B365)*(C$14:C365=C365))&gt;1,0,1)</f>
        <v>0</v>
      </c>
      <c r="AH365" s="68" t="str">
        <f t="shared" si="32"/>
        <v>Otros gastos</v>
      </c>
      <c r="AI365" s="68" t="str">
        <f t="shared" si="33"/>
        <v>NO</v>
      </c>
      <c r="AJ365" s="69" t="str">
        <f>IFERROR(VLOOKUP(F365,[1]Tipo!$C$12:$C$27,1,FALSE),"NO")</f>
        <v>NO</v>
      </c>
      <c r="AK365" s="68" t="str">
        <f t="shared" si="34"/>
        <v>Funcionamiento</v>
      </c>
      <c r="AL365" s="68" t="str">
        <f t="shared" si="35"/>
        <v>NO</v>
      </c>
      <c r="AM365" s="70"/>
      <c r="AN365" s="70"/>
      <c r="AO365" s="70"/>
      <c r="AP365"/>
      <c r="AQ365"/>
      <c r="AR365"/>
      <c r="AS365"/>
      <c r="AT365"/>
      <c r="AU365"/>
      <c r="AV365"/>
      <c r="AW365"/>
      <c r="AX365"/>
      <c r="AY365"/>
      <c r="AZ365"/>
      <c r="BA365"/>
      <c r="BB365"/>
      <c r="BC365"/>
      <c r="BD365"/>
      <c r="BE365"/>
      <c r="BF365"/>
      <c r="BG365"/>
      <c r="BH365"/>
      <c r="BI365"/>
      <c r="BJ365"/>
      <c r="BK365"/>
      <c r="BL365"/>
      <c r="BM365"/>
      <c r="BN365"/>
      <c r="BO365"/>
      <c r="BP365"/>
      <c r="BQ365"/>
    </row>
    <row r="366" spans="1:69" ht="27" hidden="1" customHeight="1" x14ac:dyDescent="0.25">
      <c r="A366" s="55">
        <v>2019</v>
      </c>
      <c r="B366" s="47">
        <v>2019</v>
      </c>
      <c r="C366" s="48" t="s">
        <v>977</v>
      </c>
      <c r="D366" s="79" t="s">
        <v>978</v>
      </c>
      <c r="E366" s="48"/>
      <c r="F366" s="49" t="s">
        <v>429</v>
      </c>
      <c r="G366" s="88" t="s">
        <v>997</v>
      </c>
      <c r="H366" s="51" t="s">
        <v>428</v>
      </c>
      <c r="I366" s="52" t="s">
        <v>429</v>
      </c>
      <c r="J366" s="53" t="str">
        <f>IF(ISERROR(VLOOKUP(I366,[1]Eje_Pilar!$C$2:$E$47,2,FALSE))," ",VLOOKUP(I366,[1]Eje_Pilar!$C$2:$E$47,2,FALSE))</f>
        <v xml:space="preserve"> </v>
      </c>
      <c r="K366" s="53" t="str">
        <f>IF(ISERROR(VLOOKUP(I366,[1]Eje_Pilar!$C$2:$E$47,3,FALSE))," ",VLOOKUP(I366,[1]Eje_Pilar!$C$2:$E$47,3,FALSE))</f>
        <v xml:space="preserve"> </v>
      </c>
      <c r="L366" s="54">
        <v>0</v>
      </c>
      <c r="M366" s="55">
        <v>899999115</v>
      </c>
      <c r="N366" s="88" t="s">
        <v>430</v>
      </c>
      <c r="O366" s="57">
        <v>62000000</v>
      </c>
      <c r="P366" s="58"/>
      <c r="Q366" s="59"/>
      <c r="R366" s="60"/>
      <c r="S366" s="57"/>
      <c r="T366" s="61">
        <f t="shared" si="31"/>
        <v>62000000</v>
      </c>
      <c r="U366" s="104">
        <v>44997870</v>
      </c>
      <c r="V366" s="63">
        <v>43466</v>
      </c>
      <c r="W366" s="63">
        <v>43466</v>
      </c>
      <c r="X366" s="63">
        <v>43830</v>
      </c>
      <c r="Y366" s="63"/>
      <c r="Z366" s="63"/>
      <c r="AA366" s="65"/>
      <c r="AB366" s="55"/>
      <c r="AC366" s="55"/>
      <c r="AD366" s="55"/>
      <c r="AE366" s="55"/>
      <c r="AF366" s="66">
        <f>IF(ISERROR(U366/T366),"-",(U366/T366))</f>
        <v>0.72577209677419352</v>
      </c>
      <c r="AG366" s="67">
        <f>IF(SUMPRODUCT((A$14:A366=A366)*(B$14:B366=B366)*(C$14:C366=C366))&gt;1,0,1)</f>
        <v>0</v>
      </c>
      <c r="AH366" s="68" t="str">
        <f t="shared" si="32"/>
        <v>Otros gastos</v>
      </c>
      <c r="AI366" s="68" t="str">
        <f t="shared" si="33"/>
        <v>NO</v>
      </c>
      <c r="AJ366" s="69" t="str">
        <f>IFERROR(VLOOKUP(F366,[1]Tipo!$C$12:$C$27,1,FALSE),"NO")</f>
        <v>NO</v>
      </c>
      <c r="AK366" s="68" t="str">
        <f t="shared" si="34"/>
        <v>Funcionamiento</v>
      </c>
      <c r="AL366" s="68" t="str">
        <f t="shared" si="35"/>
        <v>NO</v>
      </c>
      <c r="AM366" s="70"/>
      <c r="AN366" s="70"/>
      <c r="AO366" s="70"/>
      <c r="AP366"/>
      <c r="AQ366"/>
      <c r="AR366"/>
      <c r="AS366"/>
      <c r="AT366"/>
      <c r="AU366"/>
      <c r="AV366"/>
      <c r="AW366"/>
      <c r="AX366"/>
      <c r="AY366"/>
      <c r="AZ366"/>
      <c r="BA366"/>
      <c r="BB366"/>
      <c r="BC366"/>
      <c r="BD366"/>
      <c r="BE366"/>
      <c r="BF366"/>
      <c r="BG366"/>
      <c r="BH366"/>
      <c r="BI366"/>
      <c r="BJ366"/>
      <c r="BK366"/>
      <c r="BL366"/>
      <c r="BM366"/>
      <c r="BN366"/>
      <c r="BO366"/>
      <c r="BP366"/>
      <c r="BQ366"/>
    </row>
    <row r="367" spans="1:69" ht="27" hidden="1" customHeight="1" x14ac:dyDescent="0.25">
      <c r="A367" s="55">
        <v>2019</v>
      </c>
      <c r="B367" s="47">
        <v>2019</v>
      </c>
      <c r="C367" s="48" t="s">
        <v>977</v>
      </c>
      <c r="D367" s="79" t="s">
        <v>978</v>
      </c>
      <c r="E367" s="48"/>
      <c r="F367" s="49" t="s">
        <v>429</v>
      </c>
      <c r="G367" s="88" t="s">
        <v>998</v>
      </c>
      <c r="H367" s="51" t="s">
        <v>428</v>
      </c>
      <c r="I367" s="52" t="s">
        <v>429</v>
      </c>
      <c r="J367" s="53" t="str">
        <f>IF(ISERROR(VLOOKUP(I367,[1]Eje_Pilar!$C$2:$E$47,2,FALSE))," ",VLOOKUP(I367,[1]Eje_Pilar!$C$2:$E$47,2,FALSE))</f>
        <v xml:space="preserve"> </v>
      </c>
      <c r="K367" s="53" t="str">
        <f>IF(ISERROR(VLOOKUP(I367,[1]Eje_Pilar!$C$2:$E$47,3,FALSE))," ",VLOOKUP(I367,[1]Eje_Pilar!$C$2:$E$47,3,FALSE))</f>
        <v xml:space="preserve"> </v>
      </c>
      <c r="L367" s="54">
        <v>0</v>
      </c>
      <c r="M367" s="55">
        <v>830037248</v>
      </c>
      <c r="N367" s="56" t="s">
        <v>999</v>
      </c>
      <c r="O367" s="57">
        <v>74871070</v>
      </c>
      <c r="P367" s="58">
        <v>1</v>
      </c>
      <c r="Q367" s="105">
        <v>-30871070</v>
      </c>
      <c r="R367" s="60"/>
      <c r="S367" s="57"/>
      <c r="T367" s="61">
        <f t="shared" si="31"/>
        <v>44000000</v>
      </c>
      <c r="U367" s="102">
        <f>42500000+828320</f>
        <v>43328320</v>
      </c>
      <c r="V367" s="63">
        <v>43466</v>
      </c>
      <c r="W367" s="63">
        <v>43466</v>
      </c>
      <c r="X367" s="63">
        <v>43830</v>
      </c>
      <c r="Y367" s="63"/>
      <c r="Z367" s="63"/>
      <c r="AA367" s="65"/>
      <c r="AB367" s="55"/>
      <c r="AC367" s="55"/>
      <c r="AD367" s="55"/>
      <c r="AE367" s="55"/>
      <c r="AF367" s="66">
        <f t="shared" si="30"/>
        <v>0.98473454545454542</v>
      </c>
      <c r="AG367" s="67">
        <f>IF(SUMPRODUCT((A$14:A367=A367)*(B$14:B367=B367)*(C$14:C367=C367))&gt;1,0,1)</f>
        <v>0</v>
      </c>
      <c r="AH367" s="68" t="str">
        <f t="shared" si="32"/>
        <v>Otros gastos</v>
      </c>
      <c r="AI367" s="68" t="str">
        <f t="shared" si="33"/>
        <v>NO</v>
      </c>
      <c r="AJ367" s="69" t="str">
        <f>IFERROR(VLOOKUP(F367,[1]Tipo!$C$12:$C$27,1,FALSE),"NO")</f>
        <v>NO</v>
      </c>
      <c r="AK367" s="68" t="str">
        <f t="shared" si="34"/>
        <v>Funcionamiento</v>
      </c>
      <c r="AL367" s="68" t="str">
        <f t="shared" si="35"/>
        <v>NO</v>
      </c>
      <c r="AM367" s="70"/>
      <c r="AN367" s="70"/>
      <c r="AO367" s="70"/>
      <c r="AP367"/>
      <c r="AQ367"/>
      <c r="AR367"/>
      <c r="AS367"/>
      <c r="AT367"/>
      <c r="AU367"/>
      <c r="AV367"/>
      <c r="AW367"/>
      <c r="AX367"/>
      <c r="AY367"/>
      <c r="AZ367"/>
      <c r="BA367"/>
      <c r="BB367"/>
      <c r="BC367"/>
      <c r="BD367"/>
      <c r="BE367"/>
      <c r="BF367"/>
      <c r="BG367"/>
      <c r="BH367"/>
      <c r="BI367"/>
      <c r="BJ367"/>
      <c r="BK367"/>
      <c r="BL367"/>
      <c r="BM367"/>
      <c r="BN367"/>
      <c r="BO367"/>
      <c r="BP367"/>
      <c r="BQ367"/>
    </row>
    <row r="368" spans="1:69" ht="27" hidden="1" customHeight="1" x14ac:dyDescent="0.25">
      <c r="A368" s="55">
        <v>2019</v>
      </c>
      <c r="B368" s="47">
        <v>2019</v>
      </c>
      <c r="C368" s="48" t="s">
        <v>977</v>
      </c>
      <c r="D368" s="79" t="s">
        <v>978</v>
      </c>
      <c r="E368" s="48"/>
      <c r="F368" s="49" t="s">
        <v>429</v>
      </c>
      <c r="G368" s="50" t="s">
        <v>1000</v>
      </c>
      <c r="H368" s="51" t="s">
        <v>428</v>
      </c>
      <c r="I368" s="52" t="s">
        <v>429</v>
      </c>
      <c r="J368" s="53" t="str">
        <f>IF(ISERROR(VLOOKUP(I368,[1]Eje_Pilar!$C$2:$E$47,2,FALSE))," ",VLOOKUP(I368,[1]Eje_Pilar!$C$2:$E$47,2,FALSE))</f>
        <v xml:space="preserve"> </v>
      </c>
      <c r="K368" s="53" t="str">
        <f>IF(ISERROR(VLOOKUP(I368,[1]Eje_Pilar!$C$2:$E$47,3,FALSE))," ",VLOOKUP(I368,[1]Eje_Pilar!$C$2:$E$47,3,FALSE))</f>
        <v xml:space="preserve"> </v>
      </c>
      <c r="L368" s="54">
        <v>0</v>
      </c>
      <c r="M368" s="55">
        <v>899999094</v>
      </c>
      <c r="N368" s="88" t="s">
        <v>1001</v>
      </c>
      <c r="O368" s="57">
        <v>25500000</v>
      </c>
      <c r="P368" s="58"/>
      <c r="Q368" s="105">
        <v>-9000000</v>
      </c>
      <c r="R368" s="60"/>
      <c r="S368" s="57"/>
      <c r="T368" s="61">
        <f t="shared" si="31"/>
        <v>16500000</v>
      </c>
      <c r="U368" s="102">
        <v>6935363</v>
      </c>
      <c r="V368" s="63">
        <v>43466</v>
      </c>
      <c r="W368" s="63">
        <v>43466</v>
      </c>
      <c r="X368" s="63">
        <v>43830</v>
      </c>
      <c r="Y368" s="63"/>
      <c r="Z368" s="63"/>
      <c r="AA368" s="65"/>
      <c r="AB368" s="55"/>
      <c r="AC368" s="55"/>
      <c r="AD368" s="55"/>
      <c r="AE368" s="55"/>
      <c r="AF368" s="66">
        <f t="shared" si="30"/>
        <v>0.42032503030303031</v>
      </c>
      <c r="AG368" s="67">
        <f>IF(SUMPRODUCT((A$14:A368=A368)*(B$14:B368=B368)*(C$14:C368=C368))&gt;1,0,1)</f>
        <v>0</v>
      </c>
      <c r="AH368" s="68" t="str">
        <f t="shared" si="32"/>
        <v>Otros gastos</v>
      </c>
      <c r="AI368" s="68" t="str">
        <f t="shared" si="33"/>
        <v>NO</v>
      </c>
      <c r="AJ368" s="69" t="str">
        <f>IFERROR(VLOOKUP(F368,[1]Tipo!$C$12:$C$27,1,FALSE),"NO")</f>
        <v>NO</v>
      </c>
      <c r="AK368" s="68" t="str">
        <f t="shared" si="34"/>
        <v>Funcionamiento</v>
      </c>
      <c r="AL368" s="68" t="str">
        <f t="shared" si="35"/>
        <v>NO</v>
      </c>
      <c r="AM368" s="70"/>
      <c r="AN368" s="70"/>
      <c r="AO368" s="70"/>
      <c r="AP368"/>
      <c r="AQ368"/>
      <c r="AR368"/>
      <c r="AS368"/>
      <c r="AT368"/>
      <c r="AU368"/>
      <c r="AV368"/>
      <c r="AW368"/>
      <c r="AX368"/>
      <c r="AY368"/>
      <c r="AZ368"/>
      <c r="BA368"/>
      <c r="BB368"/>
      <c r="BC368"/>
      <c r="BD368"/>
      <c r="BE368"/>
      <c r="BF368"/>
      <c r="BG368"/>
      <c r="BH368"/>
      <c r="BI368"/>
      <c r="BJ368"/>
      <c r="BK368"/>
      <c r="BL368"/>
      <c r="BM368"/>
      <c r="BN368"/>
      <c r="BO368"/>
      <c r="BP368"/>
      <c r="BQ368"/>
    </row>
    <row r="369" spans="1:73" ht="27" hidden="1" customHeight="1" x14ac:dyDescent="0.25">
      <c r="A369" s="55">
        <v>2019</v>
      </c>
      <c r="B369" s="47">
        <v>2019</v>
      </c>
      <c r="C369" s="48" t="s">
        <v>977</v>
      </c>
      <c r="D369" s="79" t="s">
        <v>978</v>
      </c>
      <c r="E369" s="48"/>
      <c r="F369" s="49" t="s">
        <v>429</v>
      </c>
      <c r="G369" s="88" t="s">
        <v>1002</v>
      </c>
      <c r="H369" s="51" t="s">
        <v>428</v>
      </c>
      <c r="I369" s="52" t="s">
        <v>429</v>
      </c>
      <c r="J369" s="53" t="str">
        <f>IF(ISERROR(VLOOKUP(I369,[1]Eje_Pilar!$C$2:$E$47,2,FALSE))," ",VLOOKUP(I369,[1]Eje_Pilar!$C$2:$E$47,2,FALSE))</f>
        <v xml:space="preserve"> </v>
      </c>
      <c r="K369" s="53" t="str">
        <f>IF(ISERROR(VLOOKUP(I369,[1]Eje_Pilar!$C$2:$E$47,3,FALSE))," ",VLOOKUP(I369,[1]Eje_Pilar!$C$2:$E$47,3,FALSE))</f>
        <v xml:space="preserve"> </v>
      </c>
      <c r="L369" s="54">
        <v>0</v>
      </c>
      <c r="M369" s="55">
        <v>901145808</v>
      </c>
      <c r="N369" s="88" t="s">
        <v>1003</v>
      </c>
      <c r="O369" s="104">
        <v>6000000</v>
      </c>
      <c r="P369" s="58"/>
      <c r="Q369" s="59"/>
      <c r="R369" s="60"/>
      <c r="S369" s="57"/>
      <c r="T369" s="61">
        <f t="shared" si="31"/>
        <v>6000000</v>
      </c>
      <c r="U369" s="102">
        <v>3708329</v>
      </c>
      <c r="V369" s="63">
        <v>43466</v>
      </c>
      <c r="W369" s="63">
        <v>43466</v>
      </c>
      <c r="X369" s="63">
        <v>43830</v>
      </c>
      <c r="Y369" s="63"/>
      <c r="Z369" s="63"/>
      <c r="AA369" s="65"/>
      <c r="AB369" s="55"/>
      <c r="AC369" s="55"/>
      <c r="AD369" s="55"/>
      <c r="AE369" s="55"/>
      <c r="AF369" s="66">
        <f t="shared" si="30"/>
        <v>0.61805483333333333</v>
      </c>
      <c r="AG369" s="67">
        <f>IF(SUMPRODUCT((A$14:A369=A369)*(B$14:B369=B369)*(C$14:C369=C369))&gt;1,0,1)</f>
        <v>0</v>
      </c>
      <c r="AH369" s="68" t="str">
        <f t="shared" si="32"/>
        <v>Otros gastos</v>
      </c>
      <c r="AI369" s="68" t="str">
        <f t="shared" si="33"/>
        <v>NO</v>
      </c>
      <c r="AJ369" s="69" t="str">
        <f>IFERROR(VLOOKUP(F369,[1]Tipo!$C$12:$C$27,1,FALSE),"NO")</f>
        <v>NO</v>
      </c>
      <c r="AK369" s="68" t="str">
        <f t="shared" si="34"/>
        <v>Funcionamiento</v>
      </c>
      <c r="AL369" s="68" t="str">
        <f t="shared" si="35"/>
        <v>NO</v>
      </c>
      <c r="AM369" s="70"/>
      <c r="AN369" s="70"/>
      <c r="AO369" s="70"/>
      <c r="AP369"/>
      <c r="AQ369"/>
      <c r="AR369"/>
      <c r="AS369"/>
      <c r="AT369"/>
      <c r="AU369"/>
      <c r="AV369"/>
      <c r="AW369"/>
      <c r="AX369"/>
      <c r="AY369"/>
      <c r="AZ369"/>
      <c r="BA369"/>
      <c r="BB369"/>
      <c r="BC369"/>
      <c r="BD369"/>
      <c r="BE369"/>
      <c r="BF369"/>
      <c r="BG369"/>
      <c r="BH369"/>
      <c r="BI369"/>
      <c r="BJ369"/>
      <c r="BK369"/>
      <c r="BL369"/>
      <c r="BM369"/>
      <c r="BN369"/>
      <c r="BO369"/>
      <c r="BP369"/>
      <c r="BQ369"/>
    </row>
    <row r="370" spans="1:73" ht="27" hidden="1" customHeight="1" x14ac:dyDescent="0.25">
      <c r="A370" s="55">
        <v>2019</v>
      </c>
      <c r="B370" s="47">
        <v>2019</v>
      </c>
      <c r="C370" s="48" t="s">
        <v>977</v>
      </c>
      <c r="D370" s="79" t="s">
        <v>978</v>
      </c>
      <c r="E370" s="48"/>
      <c r="F370" s="49" t="s">
        <v>429</v>
      </c>
      <c r="G370" s="50" t="s">
        <v>1004</v>
      </c>
      <c r="H370" s="51" t="s">
        <v>428</v>
      </c>
      <c r="I370" s="52" t="s">
        <v>429</v>
      </c>
      <c r="J370" s="53" t="str">
        <f>IF(ISERROR(VLOOKUP(I370,[1]Eje_Pilar!$C$2:$E$47,2,FALSE))," ",VLOOKUP(I370,[1]Eje_Pilar!$C$2:$E$47,2,FALSE))</f>
        <v xml:space="preserve"> </v>
      </c>
      <c r="K370" s="53" t="str">
        <f>IF(ISERROR(VLOOKUP(I370,[1]Eje_Pilar!$C$2:$E$47,3,FALSE))," ",VLOOKUP(I370,[1]Eje_Pilar!$C$2:$E$47,3,FALSE))</f>
        <v xml:space="preserve"> </v>
      </c>
      <c r="L370" s="54">
        <v>0</v>
      </c>
      <c r="M370" s="55">
        <v>800007813</v>
      </c>
      <c r="N370" s="88" t="s">
        <v>1005</v>
      </c>
      <c r="O370" s="57">
        <v>3900390</v>
      </c>
      <c r="P370" s="58">
        <v>1</v>
      </c>
      <c r="Q370" s="105">
        <v>-1900390</v>
      </c>
      <c r="R370" s="60"/>
      <c r="S370" s="57"/>
      <c r="T370" s="61">
        <f t="shared" si="31"/>
        <v>2000000</v>
      </c>
      <c r="U370" s="102">
        <v>1350540</v>
      </c>
      <c r="V370" s="63">
        <v>43466</v>
      </c>
      <c r="W370" s="63">
        <v>43466</v>
      </c>
      <c r="X370" s="63">
        <v>43830</v>
      </c>
      <c r="Y370" s="63"/>
      <c r="Z370" s="63"/>
      <c r="AA370" s="65"/>
      <c r="AB370" s="55"/>
      <c r="AC370" s="55"/>
      <c r="AD370" s="55"/>
      <c r="AE370" s="55"/>
      <c r="AF370" s="66">
        <f t="shared" si="30"/>
        <v>0.67527000000000004</v>
      </c>
      <c r="AG370" s="67">
        <f>IF(SUMPRODUCT((A$14:A370=A370)*(B$14:B370=B370)*(C$14:C370=C370))&gt;1,0,1)</f>
        <v>0</v>
      </c>
      <c r="AH370" s="68" t="str">
        <f t="shared" si="32"/>
        <v>Otros gastos</v>
      </c>
      <c r="AI370" s="68" t="str">
        <f t="shared" si="33"/>
        <v>NO</v>
      </c>
      <c r="AJ370" s="69" t="str">
        <f>IFERROR(VLOOKUP(F370,[1]Tipo!$C$12:$C$27,1,FALSE),"NO")</f>
        <v>NO</v>
      </c>
      <c r="AK370" s="68" t="str">
        <f t="shared" si="34"/>
        <v>Funcionamiento</v>
      </c>
      <c r="AL370" s="68" t="str">
        <f t="shared" si="35"/>
        <v>NO</v>
      </c>
      <c r="AM370" s="70"/>
      <c r="AN370" s="70"/>
      <c r="AO370" s="70"/>
      <c r="AP370"/>
      <c r="AQ370"/>
      <c r="AR370"/>
      <c r="AS370"/>
      <c r="AT370"/>
      <c r="AU370"/>
      <c r="AV370"/>
      <c r="AW370"/>
      <c r="AX370"/>
      <c r="AY370"/>
      <c r="AZ370"/>
      <c r="BA370"/>
      <c r="BB370"/>
      <c r="BC370"/>
      <c r="BD370"/>
      <c r="BE370"/>
      <c r="BF370"/>
      <c r="BG370"/>
      <c r="BH370"/>
      <c r="BI370"/>
      <c r="BJ370"/>
      <c r="BK370"/>
      <c r="BL370"/>
      <c r="BM370"/>
      <c r="BN370"/>
      <c r="BO370"/>
      <c r="BP370"/>
      <c r="BQ370"/>
    </row>
    <row r="371" spans="1:73" ht="27" hidden="1" customHeight="1" x14ac:dyDescent="0.25">
      <c r="A371" s="55">
        <v>2019</v>
      </c>
      <c r="B371" s="47">
        <v>2019</v>
      </c>
      <c r="C371" s="48" t="s">
        <v>977</v>
      </c>
      <c r="D371" s="79" t="s">
        <v>978</v>
      </c>
      <c r="E371" s="48"/>
      <c r="F371" s="49" t="s">
        <v>429</v>
      </c>
      <c r="G371" s="50" t="s">
        <v>1006</v>
      </c>
      <c r="H371" s="51" t="s">
        <v>428</v>
      </c>
      <c r="I371" s="52" t="s">
        <v>429</v>
      </c>
      <c r="J371" s="53" t="str">
        <f>IF(ISERROR(VLOOKUP(I371,[1]Eje_Pilar!$C$2:$E$47,2,FALSE))," ",VLOOKUP(I371,[1]Eje_Pilar!$C$2:$E$47,2,FALSE))</f>
        <v xml:space="preserve"> </v>
      </c>
      <c r="K371" s="53" t="str">
        <f>IF(ISERROR(VLOOKUP(I371,[1]Eje_Pilar!$C$2:$E$47,3,FALSE))," ",VLOOKUP(I371,[1]Eje_Pilar!$C$2:$E$47,3,FALSE))</f>
        <v xml:space="preserve"> </v>
      </c>
      <c r="L371" s="54">
        <v>0</v>
      </c>
      <c r="M371" s="55">
        <v>800197268</v>
      </c>
      <c r="N371" s="88" t="s">
        <v>1007</v>
      </c>
      <c r="O371" s="104">
        <v>51405000</v>
      </c>
      <c r="P371" s="58"/>
      <c r="Q371" s="59"/>
      <c r="R371" s="60"/>
      <c r="S371" s="57"/>
      <c r="T371" s="61">
        <f t="shared" si="31"/>
        <v>51405000</v>
      </c>
      <c r="U371" s="102">
        <v>51405000</v>
      </c>
      <c r="V371" s="63">
        <v>43466</v>
      </c>
      <c r="W371" s="63">
        <v>43466</v>
      </c>
      <c r="X371" s="63">
        <v>43830</v>
      </c>
      <c r="Y371" s="106"/>
      <c r="Z371" s="63"/>
      <c r="AA371" s="65"/>
      <c r="AB371" s="55"/>
      <c r="AC371" s="55"/>
      <c r="AD371" s="55"/>
      <c r="AE371" s="55"/>
      <c r="AF371" s="66">
        <f t="shared" si="30"/>
        <v>1</v>
      </c>
      <c r="AG371" s="67">
        <f>IF(SUMPRODUCT((A$14:A371=A371)*(B$14:B371=B371)*(C$14:C371=C371))&gt;1,0,1)</f>
        <v>0</v>
      </c>
      <c r="AH371" s="68" t="str">
        <f t="shared" si="32"/>
        <v>Otros gastos</v>
      </c>
      <c r="AI371" s="68" t="str">
        <f t="shared" si="33"/>
        <v>NO</v>
      </c>
      <c r="AJ371" s="69" t="str">
        <f>IFERROR(VLOOKUP(F371,[1]Tipo!$C$12:$C$27,1,FALSE),"NO")</f>
        <v>NO</v>
      </c>
      <c r="AK371" s="68" t="str">
        <f t="shared" si="34"/>
        <v>Funcionamiento</v>
      </c>
      <c r="AL371" s="68" t="str">
        <f t="shared" si="35"/>
        <v>NO</v>
      </c>
      <c r="AM371" s="70"/>
      <c r="AN371" s="70"/>
      <c r="AO371" s="70"/>
      <c r="AP371"/>
      <c r="AQ371"/>
      <c r="AR371"/>
      <c r="AS371"/>
      <c r="AT371"/>
      <c r="AU371"/>
      <c r="AV371"/>
      <c r="AW371"/>
      <c r="AX371"/>
      <c r="AY371"/>
      <c r="AZ371"/>
      <c r="BA371"/>
      <c r="BB371"/>
      <c r="BC371"/>
      <c r="BD371"/>
      <c r="BE371"/>
      <c r="BF371"/>
      <c r="BG371"/>
      <c r="BH371"/>
      <c r="BI371"/>
      <c r="BJ371"/>
      <c r="BK371"/>
      <c r="BL371"/>
      <c r="BM371"/>
      <c r="BN371"/>
      <c r="BO371"/>
      <c r="BP371"/>
      <c r="BQ371"/>
    </row>
    <row r="372" spans="1:73" s="125" customFormat="1" ht="27" hidden="1" customHeight="1" x14ac:dyDescent="0.25">
      <c r="A372" s="107">
        <v>143</v>
      </c>
      <c r="B372" s="97">
        <v>2018</v>
      </c>
      <c r="C372" s="108" t="s">
        <v>1008</v>
      </c>
      <c r="D372" s="109" t="s">
        <v>471</v>
      </c>
      <c r="E372" s="108" t="s">
        <v>542</v>
      </c>
      <c r="F372" s="87" t="s">
        <v>429</v>
      </c>
      <c r="G372" s="110" t="s">
        <v>1009</v>
      </c>
      <c r="H372" s="98" t="s">
        <v>428</v>
      </c>
      <c r="I372" s="111" t="s">
        <v>429</v>
      </c>
      <c r="J372" s="112" t="str">
        <f>IF(ISERROR(VLOOKUP(I372,[1]Eje_Pilar!$C$2:$E$47,2,FALSE))," ",VLOOKUP(I372,[1]Eje_Pilar!$C$2:$E$47,2,FALSE))</f>
        <v xml:space="preserve"> </v>
      </c>
      <c r="K372" s="112" t="str">
        <f>IF(ISERROR(VLOOKUP(I372,[1]Eje_Pilar!$C$2:$E$47,3,FALSE))," ",VLOOKUP(I372,[1]Eje_Pilar!$C$2:$E$47,3,FALSE))</f>
        <v xml:space="preserve"> </v>
      </c>
      <c r="L372" s="113">
        <v>0</v>
      </c>
      <c r="M372" s="114">
        <v>830070987</v>
      </c>
      <c r="N372" s="115" t="s">
        <v>546</v>
      </c>
      <c r="O372" s="80">
        <v>33200000</v>
      </c>
      <c r="P372" s="116">
        <v>1</v>
      </c>
      <c r="Q372" s="117">
        <v>-1567627</v>
      </c>
      <c r="R372" s="118">
        <v>2</v>
      </c>
      <c r="S372" s="80"/>
      <c r="T372" s="83">
        <f t="shared" si="31"/>
        <v>31632373</v>
      </c>
      <c r="U372" s="84">
        <v>31632373</v>
      </c>
      <c r="V372" s="71">
        <v>43535</v>
      </c>
      <c r="W372" s="71">
        <v>43535</v>
      </c>
      <c r="X372" s="119">
        <v>43654</v>
      </c>
      <c r="Y372" s="120"/>
      <c r="Z372" s="121">
        <v>133</v>
      </c>
      <c r="AA372" s="122"/>
      <c r="AB372" s="107"/>
      <c r="AC372" s="107"/>
      <c r="AD372" s="107"/>
      <c r="AE372" s="107" t="s">
        <v>71</v>
      </c>
      <c r="AF372" s="123">
        <f t="shared" si="30"/>
        <v>1</v>
      </c>
      <c r="AG372" s="124">
        <v>0</v>
      </c>
      <c r="AH372" s="69" t="str">
        <f t="shared" si="32"/>
        <v>Contratos de prestación de servicios</v>
      </c>
      <c r="AI372" s="69" t="str">
        <f t="shared" si="33"/>
        <v>Licitación pública</v>
      </c>
      <c r="AJ372" s="69" t="str">
        <f>IFERROR(VLOOKUP(F372,[1]Tipo!$C$12:$C$27,1,FALSE),"NO")</f>
        <v>NO</v>
      </c>
      <c r="AK372" s="69" t="str">
        <f t="shared" si="34"/>
        <v>Funcionamiento</v>
      </c>
      <c r="AL372" s="69" t="str">
        <f t="shared" si="35"/>
        <v>NO</v>
      </c>
      <c r="AM372" s="6"/>
      <c r="AN372" s="6"/>
      <c r="AO372" s="6"/>
      <c r="AP372" s="7"/>
      <c r="AQ372" s="7"/>
      <c r="AR372" s="7"/>
      <c r="AS372" s="7"/>
      <c r="AT372" s="7"/>
      <c r="AU372" s="7"/>
      <c r="AV372" s="7"/>
      <c r="AW372" s="7"/>
      <c r="AX372" s="7"/>
      <c r="AY372" s="7"/>
      <c r="AZ372" s="7"/>
      <c r="BA372" s="7"/>
      <c r="BB372" s="7"/>
      <c r="BC372" s="7"/>
      <c r="BD372" s="7"/>
      <c r="BE372" s="7"/>
      <c r="BF372" s="7"/>
      <c r="BG372" s="7"/>
      <c r="BH372" s="7"/>
      <c r="BI372" s="7"/>
      <c r="BJ372" s="7"/>
      <c r="BK372" s="7"/>
      <c r="BL372" s="7"/>
      <c r="BM372" s="7"/>
      <c r="BN372" s="7"/>
      <c r="BO372" s="7"/>
      <c r="BP372" s="7"/>
      <c r="BQ372" s="7"/>
      <c r="BR372" s="7"/>
      <c r="BS372" s="7"/>
      <c r="BT372" s="7"/>
      <c r="BU372" s="7"/>
    </row>
    <row r="373" spans="1:73" s="125" customFormat="1" ht="27" hidden="1" customHeight="1" x14ac:dyDescent="0.25">
      <c r="A373" s="107">
        <v>148</v>
      </c>
      <c r="B373" s="97">
        <v>2018</v>
      </c>
      <c r="C373" s="108" t="s">
        <v>1010</v>
      </c>
      <c r="D373" s="126" t="s">
        <v>425</v>
      </c>
      <c r="E373" s="108" t="s">
        <v>66</v>
      </c>
      <c r="F373" s="87" t="s">
        <v>426</v>
      </c>
      <c r="G373" s="110" t="s">
        <v>1011</v>
      </c>
      <c r="H373" s="98" t="s">
        <v>428</v>
      </c>
      <c r="I373" s="111" t="s">
        <v>429</v>
      </c>
      <c r="J373" s="112" t="str">
        <f>IF(ISERROR(VLOOKUP(I373,[1]Eje_Pilar!$C$2:$E$47,2,FALSE))," ",VLOOKUP(I373,[1]Eje_Pilar!$C$2:$E$47,2,FALSE))</f>
        <v xml:space="preserve"> </v>
      </c>
      <c r="K373" s="112" t="str">
        <f>IF(ISERROR(VLOOKUP(I373,[1]Eje_Pilar!$C$2:$E$47,3,FALSE))," ",VLOOKUP(I373,[1]Eje_Pilar!$C$2:$E$47,3,FALSE))</f>
        <v xml:space="preserve"> </v>
      </c>
      <c r="L373" s="113">
        <v>0</v>
      </c>
      <c r="M373" s="107">
        <v>17178635</v>
      </c>
      <c r="N373" s="127" t="s">
        <v>469</v>
      </c>
      <c r="O373" s="80"/>
      <c r="P373" s="116"/>
      <c r="Q373" s="117"/>
      <c r="R373" s="118">
        <v>1</v>
      </c>
      <c r="S373" s="80">
        <v>3049818</v>
      </c>
      <c r="T373" s="83">
        <f t="shared" si="31"/>
        <v>3049818</v>
      </c>
      <c r="U373" s="84">
        <v>3049818</v>
      </c>
      <c r="V373" s="71">
        <v>43482</v>
      </c>
      <c r="W373" s="71">
        <v>43482</v>
      </c>
      <c r="X373" s="119">
        <v>43541</v>
      </c>
      <c r="Y373" s="120"/>
      <c r="Z373" s="128">
        <v>60</v>
      </c>
      <c r="AA373" s="122"/>
      <c r="AB373" s="107"/>
      <c r="AC373" s="107"/>
      <c r="AD373" s="107"/>
      <c r="AE373" s="107" t="s">
        <v>71</v>
      </c>
      <c r="AF373" s="123">
        <f t="shared" si="30"/>
        <v>1</v>
      </c>
      <c r="AG373" s="124">
        <f>IF(SUMPRODUCT((A$14:A373=A373)*(B$14:B373=B373)*(C$14:C373=C373))&gt;1,0,1)</f>
        <v>1</v>
      </c>
      <c r="AH373" s="69" t="str">
        <f t="shared" si="32"/>
        <v>Arrendamiento de bienes inmuebles</v>
      </c>
      <c r="AI373" s="69" t="str">
        <f t="shared" si="33"/>
        <v>Contratación directa</v>
      </c>
      <c r="AJ373" s="69" t="str">
        <f>IFERROR(VLOOKUP(F373,[1]Tipo!$C$12:$C$27,1,FALSE),"NO")</f>
        <v>El arrendamiento o adquisición de inmuebles</v>
      </c>
      <c r="AK373" s="69" t="str">
        <f t="shared" si="34"/>
        <v>Funcionamiento</v>
      </c>
      <c r="AL373" s="69" t="str">
        <f t="shared" si="35"/>
        <v>NO</v>
      </c>
      <c r="AM373" s="6"/>
      <c r="AN373" s="6"/>
      <c r="AO373" s="6"/>
      <c r="AP373" s="7"/>
      <c r="AQ373" s="7"/>
      <c r="AR373" s="7"/>
      <c r="AS373" s="7"/>
      <c r="AT373" s="7"/>
      <c r="AU373" s="7"/>
      <c r="AV373" s="7"/>
      <c r="AW373" s="7"/>
      <c r="AX373" s="7"/>
      <c r="AY373" s="7"/>
      <c r="AZ373" s="7"/>
      <c r="BA373" s="7"/>
      <c r="BB373" s="7"/>
      <c r="BC373" s="7"/>
      <c r="BD373" s="7"/>
      <c r="BE373" s="7"/>
      <c r="BF373" s="7"/>
      <c r="BG373" s="7"/>
      <c r="BH373" s="7"/>
      <c r="BI373" s="7"/>
      <c r="BJ373" s="7"/>
      <c r="BK373" s="7"/>
      <c r="BL373" s="7"/>
      <c r="BM373" s="7"/>
      <c r="BN373" s="7"/>
      <c r="BO373" s="7"/>
      <c r="BP373" s="7"/>
      <c r="BQ373" s="7"/>
      <c r="BR373" s="7"/>
      <c r="BS373" s="7"/>
      <c r="BT373" s="7"/>
      <c r="BU373" s="7"/>
    </row>
    <row r="374" spans="1:73" s="125" customFormat="1" ht="43.5" hidden="1" customHeight="1" x14ac:dyDescent="0.25">
      <c r="A374" s="107">
        <v>140</v>
      </c>
      <c r="B374" s="97">
        <v>2018</v>
      </c>
      <c r="C374" s="108" t="s">
        <v>1012</v>
      </c>
      <c r="D374" s="126" t="s">
        <v>471</v>
      </c>
      <c r="E374" s="108" t="s">
        <v>458</v>
      </c>
      <c r="F374" s="87" t="s">
        <v>490</v>
      </c>
      <c r="G374" s="110" t="s">
        <v>1013</v>
      </c>
      <c r="H374" s="98" t="s">
        <v>428</v>
      </c>
      <c r="I374" s="111" t="s">
        <v>429</v>
      </c>
      <c r="J374" s="112" t="str">
        <f>IF(ISERROR(VLOOKUP(I374,[1]Eje_Pilar!$C$2:$E$47,2,FALSE))," ",VLOOKUP(I374,[1]Eje_Pilar!$C$2:$E$47,2,FALSE))</f>
        <v xml:space="preserve"> </v>
      </c>
      <c r="K374" s="112" t="str">
        <f>IF(ISERROR(VLOOKUP(I374,[1]Eje_Pilar!$C$2:$E$47,3,FALSE))," ",VLOOKUP(I374,[1]Eje_Pilar!$C$2:$E$47,3,FALSE))</f>
        <v xml:space="preserve"> </v>
      </c>
      <c r="L374" s="113">
        <v>0</v>
      </c>
      <c r="M374" s="107">
        <v>8600721157</v>
      </c>
      <c r="N374" s="129" t="s">
        <v>1014</v>
      </c>
      <c r="O374" s="130"/>
      <c r="P374" s="116"/>
      <c r="Q374" s="117"/>
      <c r="R374" s="118">
        <v>3</v>
      </c>
      <c r="S374" s="80">
        <v>149591880</v>
      </c>
      <c r="T374" s="83">
        <f t="shared" si="31"/>
        <v>149591880</v>
      </c>
      <c r="U374" s="84">
        <v>129621713</v>
      </c>
      <c r="V374" s="71">
        <v>43466</v>
      </c>
      <c r="W374" s="71">
        <v>43481</v>
      </c>
      <c r="X374" s="119">
        <v>43830</v>
      </c>
      <c r="Y374" s="120"/>
      <c r="Z374" s="131"/>
      <c r="AA374" s="122"/>
      <c r="AB374" s="107"/>
      <c r="AC374" s="107"/>
      <c r="AD374" s="107"/>
      <c r="AE374" s="107" t="s">
        <v>71</v>
      </c>
      <c r="AF374" s="123">
        <f t="shared" si="30"/>
        <v>0.86650233288063494</v>
      </c>
      <c r="AG374" s="124">
        <f>IF(SUMPRODUCT((A$14:A374=A374)*(B$14:B374=B374)*(C$14:C374=C374))&gt;1,0,1)</f>
        <v>1</v>
      </c>
      <c r="AH374" s="69" t="str">
        <f t="shared" si="32"/>
        <v>Contratos de prestación de servicios</v>
      </c>
      <c r="AI374" s="69" t="str">
        <f t="shared" si="33"/>
        <v>Selección abreviada</v>
      </c>
      <c r="AJ374" s="69" t="str">
        <f>IFERROR(VLOOKUP(F374,[1]Tipo!$C$12:$C$27,1,FALSE),"NO")</f>
        <v xml:space="preserve">Subasta inversa </v>
      </c>
      <c r="AK374" s="69" t="str">
        <f t="shared" si="34"/>
        <v>Funcionamiento</v>
      </c>
      <c r="AL374" s="69" t="str">
        <f t="shared" si="35"/>
        <v>NO</v>
      </c>
      <c r="AM374" s="6"/>
      <c r="AN374" s="6"/>
      <c r="AO374" s="6"/>
      <c r="AP374" s="7"/>
      <c r="AQ374" s="7"/>
      <c r="AR374" s="7"/>
      <c r="AS374" s="7"/>
      <c r="AT374" s="7"/>
      <c r="AU374" s="7"/>
      <c r="AV374" s="7"/>
      <c r="AW374" s="7"/>
      <c r="AX374" s="7"/>
      <c r="AY374" s="7"/>
      <c r="AZ374" s="7"/>
      <c r="BA374" s="7"/>
      <c r="BB374" s="7"/>
      <c r="BC374" s="7"/>
      <c r="BD374" s="7"/>
      <c r="BE374" s="7"/>
      <c r="BF374" s="7"/>
      <c r="BG374" s="7"/>
      <c r="BH374" s="7"/>
      <c r="BI374" s="7"/>
      <c r="BJ374" s="7"/>
      <c r="BK374" s="7"/>
      <c r="BL374" s="7"/>
      <c r="BM374" s="7"/>
      <c r="BN374" s="7"/>
      <c r="BO374" s="7"/>
      <c r="BP374" s="7"/>
      <c r="BQ374" s="7"/>
      <c r="BR374" s="7"/>
      <c r="BS374" s="7"/>
      <c r="BT374" s="7"/>
      <c r="BU374" s="7"/>
    </row>
    <row r="375" spans="1:73" ht="63.75" hidden="1" customHeight="1" x14ac:dyDescent="0.25">
      <c r="A375" s="55">
        <v>142</v>
      </c>
      <c r="B375" s="47">
        <v>2018</v>
      </c>
      <c r="C375" s="48" t="s">
        <v>1015</v>
      </c>
      <c r="D375" s="79" t="s">
        <v>471</v>
      </c>
      <c r="E375" s="48" t="s">
        <v>458</v>
      </c>
      <c r="F375" s="49" t="s">
        <v>472</v>
      </c>
      <c r="G375" s="50" t="s">
        <v>1016</v>
      </c>
      <c r="H375" s="51" t="s">
        <v>428</v>
      </c>
      <c r="I375" s="52" t="s">
        <v>429</v>
      </c>
      <c r="J375" s="53" t="str">
        <f>IF(ISERROR(VLOOKUP(I375,[1]Eje_Pilar!$C$2:$E$47,2,FALSE))," ",VLOOKUP(I375,[1]Eje_Pilar!$C$2:$E$47,2,FALSE))</f>
        <v xml:space="preserve"> </v>
      </c>
      <c r="K375" s="53" t="str">
        <f>IF(ISERROR(VLOOKUP(I375,[1]Eje_Pilar!$C$2:$E$47,3,FALSE))," ",VLOOKUP(I375,[1]Eje_Pilar!$C$2:$E$47,3,FALSE))</f>
        <v xml:space="preserve"> </v>
      </c>
      <c r="L375" s="54">
        <v>0</v>
      </c>
      <c r="M375" s="55">
        <v>860067479</v>
      </c>
      <c r="N375" s="129" t="s">
        <v>1017</v>
      </c>
      <c r="O375" s="130"/>
      <c r="P375" s="116">
        <v>1</v>
      </c>
      <c r="Q375" s="117">
        <v>-41072</v>
      </c>
      <c r="R375" s="118">
        <v>1</v>
      </c>
      <c r="S375" s="80">
        <v>19160454</v>
      </c>
      <c r="T375" s="83">
        <f t="shared" si="31"/>
        <v>19119382</v>
      </c>
      <c r="U375" s="84">
        <v>19119382</v>
      </c>
      <c r="V375" s="63">
        <v>43466</v>
      </c>
      <c r="W375" s="63">
        <v>43483</v>
      </c>
      <c r="X375" s="132">
        <v>43830</v>
      </c>
      <c r="Z375" s="133">
        <v>90</v>
      </c>
      <c r="AA375" s="65"/>
      <c r="AB375" s="55"/>
      <c r="AC375" s="55"/>
      <c r="AD375" s="55"/>
      <c r="AE375" s="55" t="s">
        <v>71</v>
      </c>
      <c r="AF375" s="66">
        <f t="shared" si="30"/>
        <v>1</v>
      </c>
      <c r="AG375" s="67">
        <f>IF(SUMPRODUCT((A$14:A375=A375)*(B$14:B375=B375)*(C$14:C375=C375))&gt;1,0,1)</f>
        <v>1</v>
      </c>
      <c r="AH375" s="68" t="str">
        <f t="shared" si="32"/>
        <v>Contratos de prestación de servicios</v>
      </c>
      <c r="AI375" s="68" t="str">
        <f t="shared" si="33"/>
        <v>Selección abreviada</v>
      </c>
      <c r="AJ375" s="69" t="str">
        <f>IFERROR(VLOOKUP(F375,[1]Tipo!$C$12:$C$27,1,FALSE),"NO")</f>
        <v xml:space="preserve">Acuerdo marco de precios </v>
      </c>
      <c r="AK375" s="68" t="str">
        <f t="shared" si="34"/>
        <v>Funcionamiento</v>
      </c>
      <c r="AL375" s="68" t="str">
        <f t="shared" si="35"/>
        <v>NO</v>
      </c>
      <c r="AM375" s="70"/>
      <c r="AN375" s="70"/>
      <c r="AO375" s="70"/>
      <c r="AP375"/>
      <c r="AQ375"/>
      <c r="AR375"/>
      <c r="AS375"/>
      <c r="AT375"/>
      <c r="AU375"/>
      <c r="AV375"/>
      <c r="AW375"/>
      <c r="AX375"/>
      <c r="AY375"/>
      <c r="AZ375"/>
      <c r="BA375"/>
      <c r="BB375"/>
      <c r="BC375"/>
      <c r="BD375"/>
      <c r="BE375"/>
      <c r="BF375"/>
      <c r="BG375"/>
      <c r="BH375"/>
      <c r="BI375"/>
      <c r="BJ375"/>
      <c r="BK375"/>
      <c r="BL375"/>
      <c r="BM375"/>
      <c r="BN375"/>
      <c r="BO375"/>
      <c r="BP375"/>
      <c r="BQ375"/>
    </row>
    <row r="376" spans="1:73" s="125" customFormat="1" ht="27" hidden="1" customHeight="1" x14ac:dyDescent="0.25">
      <c r="A376" s="107">
        <v>296</v>
      </c>
      <c r="B376" s="97">
        <v>2018</v>
      </c>
      <c r="C376" s="108" t="s">
        <v>1018</v>
      </c>
      <c r="D376" s="126" t="s">
        <v>553</v>
      </c>
      <c r="E376" s="108" t="s">
        <v>542</v>
      </c>
      <c r="F376" s="87" t="s">
        <v>429</v>
      </c>
      <c r="G376" s="110" t="s">
        <v>1019</v>
      </c>
      <c r="H376" s="98" t="s">
        <v>69</v>
      </c>
      <c r="I376" s="111">
        <v>17</v>
      </c>
      <c r="J376" s="112" t="str">
        <f>IF(ISERROR(VLOOKUP(I376,[1]Eje_Pilar!$C$2:$E$47,2,FALSE))," ",VLOOKUP(I376,[1]Eje_Pilar!$C$2:$E$47,2,FALSE))</f>
        <v>Espacio público, derecho de todos</v>
      </c>
      <c r="K376" s="112" t="str">
        <f>IF(ISERROR(VLOOKUP(I376,[1]Eje_Pilar!$C$2:$E$47,3,FALSE))," ",VLOOKUP(I376,[1]Eje_Pilar!$C$2:$E$47,3,FALSE))</f>
        <v>Pilar 2 Democracía Urbana</v>
      </c>
      <c r="L376" s="113">
        <v>1408</v>
      </c>
      <c r="M376" s="107">
        <v>901240909</v>
      </c>
      <c r="N376" s="129" t="s">
        <v>1020</v>
      </c>
      <c r="O376" s="130"/>
      <c r="P376" s="116"/>
      <c r="Q376" s="117"/>
      <c r="R376" s="118">
        <v>1</v>
      </c>
      <c r="S376" s="80">
        <v>1439647828</v>
      </c>
      <c r="T376" s="83">
        <f t="shared" si="31"/>
        <v>1439647828</v>
      </c>
      <c r="U376" s="84"/>
      <c r="V376" s="71">
        <v>43803</v>
      </c>
      <c r="W376" s="71">
        <v>43803</v>
      </c>
      <c r="X376" s="119">
        <v>43949</v>
      </c>
      <c r="Y376" s="120"/>
      <c r="Z376" s="128">
        <v>98</v>
      </c>
      <c r="AA376" s="122"/>
      <c r="AB376" s="107"/>
      <c r="AC376" s="107" t="s">
        <v>71</v>
      </c>
      <c r="AD376" s="107"/>
      <c r="AE376" s="107"/>
      <c r="AF376" s="123">
        <f t="shared" si="30"/>
        <v>0</v>
      </c>
      <c r="AG376" s="124">
        <f>IF(SUMPRODUCT((A$14:A376=A376)*(B$14:B376=B376)*(C$14:C376=C376))&gt;1,0,1)</f>
        <v>1</v>
      </c>
      <c r="AH376" s="69" t="str">
        <f t="shared" si="32"/>
        <v>Obra pública</v>
      </c>
      <c r="AI376" s="69" t="str">
        <f t="shared" si="33"/>
        <v>Licitación pública</v>
      </c>
      <c r="AJ376" s="69" t="str">
        <f>IFERROR(VLOOKUP(F376,[1]Tipo!$C$12:$C$27,1,FALSE),"NO")</f>
        <v>NO</v>
      </c>
      <c r="AK376" s="69" t="str">
        <f t="shared" si="34"/>
        <v>Inversión</v>
      </c>
      <c r="AL376" s="69">
        <f t="shared" si="35"/>
        <v>17</v>
      </c>
      <c r="AM376" s="6"/>
      <c r="AN376" s="6"/>
      <c r="AO376" s="6"/>
      <c r="AP376" s="7"/>
      <c r="AQ376" s="7"/>
      <c r="AR376" s="7"/>
      <c r="AS376" s="7"/>
      <c r="AT376" s="7"/>
      <c r="AU376" s="7"/>
      <c r="AV376" s="7"/>
      <c r="AW376" s="7"/>
      <c r="AX376" s="7"/>
      <c r="AY376" s="7"/>
      <c r="AZ376" s="7"/>
      <c r="BA376" s="7"/>
      <c r="BB376" s="7"/>
      <c r="BC376" s="7"/>
      <c r="BD376" s="7"/>
      <c r="BE376" s="7"/>
      <c r="BF376" s="7"/>
      <c r="BG376" s="7"/>
      <c r="BH376" s="7"/>
      <c r="BI376" s="7"/>
      <c r="BJ376" s="7"/>
      <c r="BK376" s="7"/>
      <c r="BL376" s="7"/>
      <c r="BM376" s="7"/>
      <c r="BN376" s="7"/>
      <c r="BO376" s="7"/>
      <c r="BP376" s="7"/>
      <c r="BQ376" s="7"/>
    </row>
    <row r="377" spans="1:73" s="125" customFormat="1" ht="27" hidden="1" customHeight="1" x14ac:dyDescent="0.25">
      <c r="A377" s="107">
        <v>303</v>
      </c>
      <c r="B377" s="97">
        <v>2018</v>
      </c>
      <c r="C377" s="108" t="s">
        <v>1021</v>
      </c>
      <c r="D377" s="126" t="s">
        <v>548</v>
      </c>
      <c r="E377" s="108" t="s">
        <v>549</v>
      </c>
      <c r="F377" s="87" t="s">
        <v>429</v>
      </c>
      <c r="G377" s="110" t="s">
        <v>1022</v>
      </c>
      <c r="H377" s="98" t="s">
        <v>69</v>
      </c>
      <c r="I377" s="111">
        <v>17</v>
      </c>
      <c r="J377" s="112" t="str">
        <f>IF(ISERROR(VLOOKUP(I377,[1]Eje_Pilar!$C$2:$E$47,2,FALSE))," ",VLOOKUP(I377,[1]Eje_Pilar!$C$2:$E$47,2,FALSE))</f>
        <v>Espacio público, derecho de todos</v>
      </c>
      <c r="K377" s="112" t="str">
        <f>IF(ISERROR(VLOOKUP(I377,[1]Eje_Pilar!$C$2:$E$47,3,FALSE))," ",VLOOKUP(I377,[1]Eje_Pilar!$C$2:$E$47,3,FALSE))</f>
        <v>Pilar 2 Democracía Urbana</v>
      </c>
      <c r="L377" s="113">
        <v>1408</v>
      </c>
      <c r="M377" s="107">
        <v>901242605</v>
      </c>
      <c r="N377" s="129" t="s">
        <v>1023</v>
      </c>
      <c r="O377" s="130"/>
      <c r="P377" s="116"/>
      <c r="Q377" s="117"/>
      <c r="R377" s="118">
        <v>1</v>
      </c>
      <c r="S377" s="80">
        <v>52570213</v>
      </c>
      <c r="T377" s="83">
        <f t="shared" si="31"/>
        <v>52570213</v>
      </c>
      <c r="U377" s="84"/>
      <c r="V377" s="71">
        <v>43811</v>
      </c>
      <c r="W377" s="71">
        <v>43811</v>
      </c>
      <c r="X377" s="119">
        <v>43949</v>
      </c>
      <c r="Y377" s="120"/>
      <c r="Z377" s="128">
        <v>98</v>
      </c>
      <c r="AA377" s="122"/>
      <c r="AB377" s="107"/>
      <c r="AC377" s="107" t="s">
        <v>71</v>
      </c>
      <c r="AD377" s="107"/>
      <c r="AE377" s="107"/>
      <c r="AF377" s="123">
        <f t="shared" si="30"/>
        <v>0</v>
      </c>
      <c r="AG377" s="124">
        <f>IF(SUMPRODUCT((A$14:A377=A377)*(B$14:B377=B377)*(C$14:C377=C377))&gt;1,0,1)</f>
        <v>1</v>
      </c>
      <c r="AH377" s="69" t="str">
        <f t="shared" si="32"/>
        <v>Interventoría</v>
      </c>
      <c r="AI377" s="69" t="str">
        <f t="shared" si="33"/>
        <v>Concurso de méritos</v>
      </c>
      <c r="AJ377" s="69" t="str">
        <f>IFERROR(VLOOKUP(F377,[1]Tipo!$C$12:$C$27,1,FALSE),"NO")</f>
        <v>NO</v>
      </c>
      <c r="AK377" s="69" t="str">
        <f t="shared" si="34"/>
        <v>Inversión</v>
      </c>
      <c r="AL377" s="69">
        <f t="shared" si="35"/>
        <v>17</v>
      </c>
      <c r="AM377" s="6"/>
      <c r="AN377" s="6"/>
      <c r="AO377" s="6"/>
      <c r="AP377" s="7"/>
      <c r="AQ377" s="7"/>
      <c r="AR377" s="7"/>
      <c r="AS377" s="7"/>
      <c r="AT377" s="7"/>
      <c r="AU377" s="7"/>
      <c r="AV377" s="7"/>
      <c r="AW377" s="7"/>
      <c r="AX377" s="7"/>
      <c r="AY377" s="7"/>
      <c r="AZ377" s="7"/>
      <c r="BA377" s="7"/>
      <c r="BB377" s="7"/>
      <c r="BC377" s="7"/>
      <c r="BD377" s="7"/>
      <c r="BE377" s="7"/>
      <c r="BF377" s="7"/>
      <c r="BG377" s="7"/>
      <c r="BH377" s="7"/>
      <c r="BI377" s="7"/>
      <c r="BJ377" s="7"/>
      <c r="BK377" s="7"/>
      <c r="BL377" s="7"/>
      <c r="BM377" s="7"/>
      <c r="BN377" s="7"/>
      <c r="BO377" s="7"/>
      <c r="BP377" s="7"/>
      <c r="BQ377" s="7"/>
    </row>
    <row r="378" spans="1:73" s="125" customFormat="1" ht="27" hidden="1" customHeight="1" x14ac:dyDescent="0.25">
      <c r="A378" s="107">
        <v>280</v>
      </c>
      <c r="B378" s="97">
        <v>2017</v>
      </c>
      <c r="C378" s="108" t="s">
        <v>1024</v>
      </c>
      <c r="D378" s="126" t="s">
        <v>548</v>
      </c>
      <c r="E378" s="108" t="s">
        <v>549</v>
      </c>
      <c r="F378" s="87" t="s">
        <v>429</v>
      </c>
      <c r="G378" s="110" t="s">
        <v>1025</v>
      </c>
      <c r="H378" s="98" t="s">
        <v>69</v>
      </c>
      <c r="I378" s="111">
        <v>18</v>
      </c>
      <c r="J378" s="112" t="str">
        <f>IF(ISERROR(VLOOKUP(I378,[1]Eje_Pilar!$C$2:$E$47,2,FALSE))," ",VLOOKUP(I378,[1]Eje_Pilar!$C$2:$E$47,2,FALSE))</f>
        <v>Mejor movilidad para todos</v>
      </c>
      <c r="K378" s="112" t="str">
        <f>IF(ISERROR(VLOOKUP(I378,[1]Eje_Pilar!$C$2:$E$47,3,FALSE))," ",VLOOKUP(I378,[1]Eje_Pilar!$C$2:$E$47,3,FALSE))</f>
        <v>Pilar 2 Democracía Urbana</v>
      </c>
      <c r="L378" s="113">
        <v>1410</v>
      </c>
      <c r="M378" s="134">
        <v>901142256</v>
      </c>
      <c r="N378" s="129" t="s">
        <v>1026</v>
      </c>
      <c r="O378" s="130"/>
      <c r="P378" s="116"/>
      <c r="Q378" s="117"/>
      <c r="R378" s="118">
        <v>1</v>
      </c>
      <c r="S378" s="80">
        <v>197998684</v>
      </c>
      <c r="T378" s="83">
        <f t="shared" si="31"/>
        <v>197998684</v>
      </c>
      <c r="U378" s="84">
        <v>27198818</v>
      </c>
      <c r="V378" s="71">
        <v>43528</v>
      </c>
      <c r="W378" s="71">
        <v>43528</v>
      </c>
      <c r="X378" s="119">
        <v>43799</v>
      </c>
      <c r="Y378" s="120"/>
      <c r="Z378" s="128">
        <v>150</v>
      </c>
      <c r="AA378" s="122"/>
      <c r="AB378" s="107"/>
      <c r="AC378" s="107"/>
      <c r="AD378" s="107" t="s">
        <v>71</v>
      </c>
      <c r="AE378" s="107"/>
      <c r="AF378" s="123">
        <f t="shared" si="30"/>
        <v>0.13736868069284744</v>
      </c>
      <c r="AG378" s="124">
        <f>IF(SUMPRODUCT((A$14:A378=A378)*(B$14:B378=B378)*(C$14:C378=C378))&gt;1,0,1)</f>
        <v>1</v>
      </c>
      <c r="AH378" s="69" t="str">
        <f t="shared" si="32"/>
        <v>Interventoría</v>
      </c>
      <c r="AI378" s="69" t="str">
        <f t="shared" si="33"/>
        <v>Concurso de méritos</v>
      </c>
      <c r="AJ378" s="69" t="str">
        <f>IFERROR(VLOOKUP(F378,[1]Tipo!$C$12:$C$27,1,FALSE),"NO")</f>
        <v>NO</v>
      </c>
      <c r="AK378" s="69" t="str">
        <f t="shared" si="34"/>
        <v>Inversión</v>
      </c>
      <c r="AL378" s="69">
        <f t="shared" si="35"/>
        <v>18</v>
      </c>
      <c r="AM378" s="6"/>
      <c r="AN378" s="6"/>
      <c r="AO378" s="6"/>
      <c r="AP378" s="7"/>
      <c r="AQ378" s="7"/>
      <c r="AR378" s="7"/>
      <c r="AS378" s="7"/>
      <c r="AT378" s="7"/>
      <c r="AU378" s="7"/>
      <c r="AV378" s="7"/>
      <c r="AW378" s="7"/>
      <c r="AX378" s="7"/>
      <c r="AY378" s="7"/>
      <c r="AZ378" s="7"/>
      <c r="BA378" s="7"/>
      <c r="BB378" s="7"/>
      <c r="BC378" s="7"/>
      <c r="BD378" s="7"/>
      <c r="BE378" s="7"/>
      <c r="BF378" s="7"/>
      <c r="BG378" s="7"/>
      <c r="BH378" s="7"/>
      <c r="BI378" s="7"/>
      <c r="BJ378" s="7"/>
      <c r="BK378" s="7"/>
      <c r="BL378" s="7"/>
      <c r="BM378" s="7"/>
      <c r="BN378" s="7"/>
      <c r="BO378" s="7"/>
      <c r="BP378" s="7"/>
      <c r="BQ378" s="7"/>
    </row>
    <row r="379" spans="1:73" s="125" customFormat="1" ht="27" hidden="1" customHeight="1" x14ac:dyDescent="0.25">
      <c r="A379" s="107">
        <v>143</v>
      </c>
      <c r="B379" s="97">
        <v>2018</v>
      </c>
      <c r="C379" s="108" t="s">
        <v>1008</v>
      </c>
      <c r="D379" s="126" t="s">
        <v>471</v>
      </c>
      <c r="E379" s="108" t="s">
        <v>542</v>
      </c>
      <c r="F379" s="87" t="s">
        <v>429</v>
      </c>
      <c r="G379" s="110" t="s">
        <v>1027</v>
      </c>
      <c r="H379" s="98" t="s">
        <v>69</v>
      </c>
      <c r="I379" s="111">
        <v>45</v>
      </c>
      <c r="J379" s="112" t="str">
        <f>IF(ISERROR(VLOOKUP(I379,[1]Eje_Pilar!$C$2:$E$47,2,FALSE))," ",VLOOKUP(I379,[1]Eje_Pilar!$C$2:$E$47,2,FALSE))</f>
        <v>Gobernanza e influencia local, regional e internacional</v>
      </c>
      <c r="K379" s="112" t="str">
        <f>IF(ISERROR(VLOOKUP(I379,[1]Eje_Pilar!$C$2:$E$47,3,FALSE))," ",VLOOKUP(I379,[1]Eje_Pilar!$C$2:$E$47,3,FALSE))</f>
        <v>Eje Transversal 4 Gobierno Legitimo, Fortalecimiento Local y Eficiencia</v>
      </c>
      <c r="L379" s="113">
        <v>1415</v>
      </c>
      <c r="M379" s="107">
        <v>830070987</v>
      </c>
      <c r="N379" s="135" t="s">
        <v>546</v>
      </c>
      <c r="O379" s="130"/>
      <c r="P379" s="116"/>
      <c r="Q379" s="117"/>
      <c r="R379" s="118">
        <v>1</v>
      </c>
      <c r="S379" s="80">
        <v>615158937</v>
      </c>
      <c r="T379" s="83">
        <f t="shared" si="31"/>
        <v>615158937</v>
      </c>
      <c r="U379" s="84">
        <v>615158937</v>
      </c>
      <c r="V379" s="71">
        <v>43466</v>
      </c>
      <c r="W379" s="71">
        <v>43516</v>
      </c>
      <c r="X379" s="119">
        <v>43830</v>
      </c>
      <c r="Y379" s="120"/>
      <c r="Z379" s="128">
        <v>133</v>
      </c>
      <c r="AA379" s="122"/>
      <c r="AB379" s="107"/>
      <c r="AC379" s="107"/>
      <c r="AD379" s="107"/>
      <c r="AE379" s="107" t="s">
        <v>71</v>
      </c>
      <c r="AF379" s="123">
        <f t="shared" si="30"/>
        <v>1</v>
      </c>
      <c r="AG379" s="136">
        <v>1</v>
      </c>
      <c r="AH379" s="137" t="str">
        <f t="shared" si="32"/>
        <v>Contratos de prestación de servicios</v>
      </c>
      <c r="AI379" s="137" t="str">
        <f t="shared" si="33"/>
        <v>Licitación pública</v>
      </c>
      <c r="AJ379" s="137" t="str">
        <f>IFERROR(VLOOKUP(F379,[1]Tipo!$C$12:$C$27,1,FALSE),"NO")</f>
        <v>NO</v>
      </c>
      <c r="AK379" s="137" t="str">
        <f t="shared" si="34"/>
        <v>Inversión</v>
      </c>
      <c r="AL379" s="137">
        <f t="shared" si="35"/>
        <v>45</v>
      </c>
      <c r="AM379" s="138"/>
      <c r="AN379" s="138"/>
      <c r="AO379" s="138"/>
    </row>
    <row r="380" spans="1:73" s="125" customFormat="1" ht="27" hidden="1" customHeight="1" x14ac:dyDescent="0.25">
      <c r="A380" s="107">
        <v>301</v>
      </c>
      <c r="B380" s="97">
        <v>2018</v>
      </c>
      <c r="C380" s="108" t="s">
        <v>1028</v>
      </c>
      <c r="D380" s="126" t="s">
        <v>480</v>
      </c>
      <c r="E380" s="108" t="s">
        <v>542</v>
      </c>
      <c r="F380" s="87" t="s">
        <v>429</v>
      </c>
      <c r="G380" s="110" t="s">
        <v>1029</v>
      </c>
      <c r="H380" s="98" t="s">
        <v>69</v>
      </c>
      <c r="I380" s="111">
        <v>45</v>
      </c>
      <c r="J380" s="112" t="str">
        <f>IF(ISERROR(VLOOKUP(I380,[1]Eje_Pilar!$C$2:$E$47,2,FALSE))," ",VLOOKUP(I380,[1]Eje_Pilar!$C$2:$E$47,2,FALSE))</f>
        <v>Gobernanza e influencia local, regional e internacional</v>
      </c>
      <c r="K380" s="112" t="str">
        <f>IF(ISERROR(VLOOKUP(I380,[1]Eje_Pilar!$C$2:$E$47,3,FALSE))," ",VLOOKUP(I380,[1]Eje_Pilar!$C$2:$E$47,3,FALSE))</f>
        <v>Eje Transversal 4 Gobierno Legitimo, Fortalecimiento Local y Eficiencia</v>
      </c>
      <c r="L380" s="113">
        <v>1415</v>
      </c>
      <c r="M380" s="107">
        <v>901242194</v>
      </c>
      <c r="N380" s="129" t="s">
        <v>1030</v>
      </c>
      <c r="O380" s="130"/>
      <c r="P380" s="116"/>
      <c r="Q380" s="117"/>
      <c r="R380" s="118">
        <v>1</v>
      </c>
      <c r="S380" s="80">
        <v>399530589</v>
      </c>
      <c r="T380" s="83">
        <f t="shared" si="31"/>
        <v>399530589</v>
      </c>
      <c r="U380" s="84">
        <v>258745804</v>
      </c>
      <c r="V380" s="71">
        <v>43620</v>
      </c>
      <c r="W380" s="71">
        <v>43620</v>
      </c>
      <c r="X380" s="119">
        <v>43692</v>
      </c>
      <c r="Y380" s="120"/>
      <c r="Z380" s="128">
        <v>75</v>
      </c>
      <c r="AA380" s="122"/>
      <c r="AB380" s="107"/>
      <c r="AC380" s="107"/>
      <c r="AD380" s="107" t="s">
        <v>71</v>
      </c>
      <c r="AE380" s="107"/>
      <c r="AF380" s="123">
        <f t="shared" si="30"/>
        <v>0.64762451517823583</v>
      </c>
      <c r="AG380" s="124">
        <f>IF(SUMPRODUCT((A$14:A380=A380)*(B$14:B380=B380)*(C$14:C380=C380))&gt;1,0,1)</f>
        <v>1</v>
      </c>
      <c r="AH380" s="69" t="str">
        <f t="shared" si="32"/>
        <v>Suministro</v>
      </c>
      <c r="AI380" s="69" t="str">
        <f t="shared" si="33"/>
        <v>Licitación pública</v>
      </c>
      <c r="AJ380" s="69" t="str">
        <f>IFERROR(VLOOKUP(F380,[1]Tipo!$C$12:$C$27,1,FALSE),"NO")</f>
        <v>NO</v>
      </c>
      <c r="AK380" s="69" t="str">
        <f t="shared" si="34"/>
        <v>Inversión</v>
      </c>
      <c r="AL380" s="69">
        <f t="shared" si="35"/>
        <v>45</v>
      </c>
      <c r="AM380" s="6"/>
      <c r="AN380" s="6"/>
      <c r="AO380" s="6"/>
      <c r="AP380" s="7"/>
      <c r="AQ380" s="7"/>
      <c r="AR380" s="7"/>
      <c r="AS380" s="7"/>
      <c r="AT380" s="7"/>
      <c r="AU380" s="7"/>
      <c r="AV380" s="7"/>
      <c r="AW380" s="7"/>
      <c r="AX380" s="7"/>
      <c r="AY380" s="7"/>
      <c r="AZ380" s="7"/>
      <c r="BA380" s="7"/>
      <c r="BB380" s="7"/>
      <c r="BC380" s="7"/>
      <c r="BD380" s="7"/>
      <c r="BE380" s="7"/>
      <c r="BF380" s="7"/>
      <c r="BG380" s="7"/>
      <c r="BH380" s="7"/>
      <c r="BI380" s="7"/>
      <c r="BJ380" s="7"/>
      <c r="BK380" s="7"/>
      <c r="BL380" s="7"/>
      <c r="BM380" s="7"/>
      <c r="BN380" s="7"/>
      <c r="BO380" s="7"/>
      <c r="BP380" s="7"/>
      <c r="BQ380" s="7"/>
    </row>
    <row r="381" spans="1:73" s="125" customFormat="1" ht="27" hidden="1" customHeight="1" x14ac:dyDescent="0.25">
      <c r="A381" s="107">
        <v>144</v>
      </c>
      <c r="B381" s="97">
        <v>2018</v>
      </c>
      <c r="C381" s="108" t="s">
        <v>1031</v>
      </c>
      <c r="D381" s="126" t="s">
        <v>548</v>
      </c>
      <c r="E381" s="108" t="s">
        <v>549</v>
      </c>
      <c r="F381" s="87" t="s">
        <v>429</v>
      </c>
      <c r="G381" s="110" t="s">
        <v>1032</v>
      </c>
      <c r="H381" s="98" t="s">
        <v>69</v>
      </c>
      <c r="I381" s="111">
        <v>45</v>
      </c>
      <c r="J381" s="112" t="str">
        <f>IF(ISERROR(VLOOKUP(I381,[1]Eje_Pilar!$C$2:$E$47,2,FALSE))," ",VLOOKUP(I381,[1]Eje_Pilar!$C$2:$E$47,2,FALSE))</f>
        <v>Gobernanza e influencia local, regional e internacional</v>
      </c>
      <c r="K381" s="112" t="str">
        <f>IF(ISERROR(VLOOKUP(I381,[1]Eje_Pilar!$C$2:$E$47,3,FALSE))," ",VLOOKUP(I381,[1]Eje_Pilar!$C$2:$E$47,3,FALSE))</f>
        <v>Eje Transversal 4 Gobierno Legitimo, Fortalecimiento Local y Eficiencia</v>
      </c>
      <c r="L381" s="113">
        <v>1415</v>
      </c>
      <c r="M381" s="107">
        <v>8605192916</v>
      </c>
      <c r="N381" s="129" t="s">
        <v>551</v>
      </c>
      <c r="O381" s="130"/>
      <c r="P381" s="116"/>
      <c r="Q381" s="117"/>
      <c r="R381" s="118">
        <v>2</v>
      </c>
      <c r="S381" s="80">
        <v>85113425</v>
      </c>
      <c r="T381" s="83">
        <f t="shared" si="31"/>
        <v>85113425</v>
      </c>
      <c r="U381" s="84">
        <v>59334866</v>
      </c>
      <c r="V381" s="71">
        <v>43516</v>
      </c>
      <c r="W381" s="71">
        <v>43516</v>
      </c>
      <c r="X381" s="119">
        <v>43654</v>
      </c>
      <c r="Y381" s="120"/>
      <c r="Z381" s="128">
        <v>133</v>
      </c>
      <c r="AA381" s="122"/>
      <c r="AB381" s="107"/>
      <c r="AC381" s="107"/>
      <c r="AD381" s="107"/>
      <c r="AE381" s="107" t="s">
        <v>71</v>
      </c>
      <c r="AF381" s="123">
        <f t="shared" si="30"/>
        <v>0.69712699259840616</v>
      </c>
      <c r="AG381" s="124">
        <f>IF(SUMPRODUCT((A$14:A381=A381)*(B$14:B381=B381)*(C$14:C381=C381))&gt;1,0,1)</f>
        <v>1</v>
      </c>
      <c r="AH381" s="69" t="str">
        <f t="shared" si="32"/>
        <v>Interventoría</v>
      </c>
      <c r="AI381" s="69" t="str">
        <f t="shared" si="33"/>
        <v>Concurso de méritos</v>
      </c>
      <c r="AJ381" s="69" t="str">
        <f>IFERROR(VLOOKUP(F381,[1]Tipo!$C$12:$C$27,1,FALSE),"NO")</f>
        <v>NO</v>
      </c>
      <c r="AK381" s="69" t="str">
        <f t="shared" si="34"/>
        <v>Inversión</v>
      </c>
      <c r="AL381" s="69">
        <f t="shared" si="35"/>
        <v>45</v>
      </c>
      <c r="AM381" s="6"/>
      <c r="AN381" s="6"/>
      <c r="AO381" s="6"/>
      <c r="AP381" s="7"/>
      <c r="AQ381" s="7"/>
      <c r="AR381" s="7"/>
      <c r="AS381" s="7"/>
      <c r="AT381" s="7"/>
      <c r="AU381" s="7"/>
      <c r="AV381" s="7"/>
      <c r="AW381" s="7"/>
      <c r="AX381" s="7"/>
      <c r="AY381" s="7"/>
      <c r="AZ381" s="7"/>
      <c r="BA381" s="7"/>
      <c r="BB381" s="7"/>
      <c r="BC381" s="7"/>
      <c r="BD381" s="7"/>
      <c r="BE381" s="7"/>
      <c r="BF381" s="7"/>
      <c r="BG381" s="7"/>
      <c r="BH381" s="7"/>
      <c r="BI381" s="7"/>
      <c r="BJ381" s="7"/>
      <c r="BK381" s="7"/>
      <c r="BL381" s="7"/>
      <c r="BM381" s="7"/>
      <c r="BN381" s="7"/>
      <c r="BO381" s="7"/>
      <c r="BP381" s="7"/>
      <c r="BQ381" s="7"/>
    </row>
    <row r="382" spans="1:73" s="125" customFormat="1" ht="27" customHeight="1" x14ac:dyDescent="0.25">
      <c r="A382" s="107">
        <v>26</v>
      </c>
      <c r="B382" s="97">
        <v>2018</v>
      </c>
      <c r="C382" s="108" t="s">
        <v>1033</v>
      </c>
      <c r="D382" s="126" t="s">
        <v>65</v>
      </c>
      <c r="E382" s="108" t="s">
        <v>66</v>
      </c>
      <c r="F382" s="87" t="s">
        <v>67</v>
      </c>
      <c r="G382" s="110" t="s">
        <v>1034</v>
      </c>
      <c r="H382" s="98" t="s">
        <v>69</v>
      </c>
      <c r="I382" s="111">
        <v>45</v>
      </c>
      <c r="J382" s="112" t="str">
        <f>IF(ISERROR(VLOOKUP(I382,[1]Eje_Pilar!$C$2:$E$47,2,FALSE))," ",VLOOKUP(I382,[1]Eje_Pilar!$C$2:$E$47,2,FALSE))</f>
        <v>Gobernanza e influencia local, regional e internacional</v>
      </c>
      <c r="K382" s="112" t="str">
        <f>IF(ISERROR(VLOOKUP(I382,[1]Eje_Pilar!$C$2:$E$47,3,FALSE))," ",VLOOKUP(I382,[1]Eje_Pilar!$C$2:$E$47,3,FALSE))</f>
        <v>Eje Transversal 4 Gobierno Legitimo, Fortalecimiento Local y Eficiencia</v>
      </c>
      <c r="L382" s="113">
        <v>1415</v>
      </c>
      <c r="M382" s="107">
        <v>1022969689</v>
      </c>
      <c r="N382" s="129" t="s">
        <v>1035</v>
      </c>
      <c r="O382" s="130"/>
      <c r="P382" s="116"/>
      <c r="Q382" s="117"/>
      <c r="R382" s="118">
        <v>1</v>
      </c>
      <c r="S382" s="80">
        <v>11466667</v>
      </c>
      <c r="T382" s="83">
        <f t="shared" si="31"/>
        <v>11466667</v>
      </c>
      <c r="U382" s="84">
        <v>11466667</v>
      </c>
      <c r="V382" s="71">
        <v>43588</v>
      </c>
      <c r="W382" s="71">
        <v>43588</v>
      </c>
      <c r="X382" s="119">
        <v>43762</v>
      </c>
      <c r="Y382" s="120"/>
      <c r="Z382" s="128">
        <v>171</v>
      </c>
      <c r="AA382" s="122"/>
      <c r="AB382" s="107"/>
      <c r="AC382" s="107"/>
      <c r="AD382" s="107"/>
      <c r="AE382" s="107" t="s">
        <v>71</v>
      </c>
      <c r="AF382" s="123">
        <f t="shared" si="30"/>
        <v>1</v>
      </c>
      <c r="AG382" s="124">
        <f>IF(SUMPRODUCT((A$14:A382=A382)*(B$14:B382=B382)*(C$14:C382=C382))&gt;1,0,1)</f>
        <v>1</v>
      </c>
      <c r="AH382" s="69" t="str">
        <f t="shared" si="32"/>
        <v>Contratos de prestación de servicios profesionales y de apoyo a la gestión</v>
      </c>
      <c r="AI382" s="69" t="str">
        <f t="shared" si="33"/>
        <v>Contratación directa</v>
      </c>
      <c r="AJ382" s="69" t="str">
        <f>IFERROR(VLOOKUP(F382,[1]Tipo!$C$12:$C$27,1,FALSE),"NO")</f>
        <v>Prestación de servicios profesionales y de apoyo a la gestión, o para la ejecución de trabajos artísticos que sólo puedan encomendarse a determinadas personas naturales;</v>
      </c>
      <c r="AK382" s="69" t="str">
        <f t="shared" si="34"/>
        <v>Inversión</v>
      </c>
      <c r="AL382" s="69">
        <f t="shared" si="35"/>
        <v>45</v>
      </c>
      <c r="AM382" s="6"/>
      <c r="AN382" s="6"/>
      <c r="AO382" s="6"/>
      <c r="AP382" s="7"/>
      <c r="AQ382" s="7"/>
      <c r="AR382" s="7"/>
      <c r="AS382" s="7"/>
      <c r="AT382" s="7"/>
      <c r="AU382" s="7"/>
      <c r="AV382" s="7"/>
      <c r="AW382" s="7"/>
      <c r="AX382" s="7"/>
      <c r="AY382" s="7"/>
      <c r="AZ382" s="7"/>
      <c r="BA382" s="7"/>
      <c r="BB382" s="7"/>
      <c r="BC382" s="7"/>
      <c r="BD382" s="7"/>
      <c r="BE382" s="7"/>
      <c r="BF382" s="7"/>
      <c r="BG382" s="7"/>
      <c r="BH382" s="7"/>
      <c r="BI382" s="7"/>
      <c r="BJ382" s="7"/>
      <c r="BK382" s="7"/>
      <c r="BL382" s="7"/>
      <c r="BM382" s="7"/>
      <c r="BN382" s="7"/>
      <c r="BO382" s="7"/>
      <c r="BP382" s="7"/>
      <c r="BQ382" s="7"/>
    </row>
    <row r="383" spans="1:73" s="125" customFormat="1" ht="27" customHeight="1" x14ac:dyDescent="0.25">
      <c r="A383" s="107">
        <v>2</v>
      </c>
      <c r="B383" s="97">
        <v>2018</v>
      </c>
      <c r="C383" s="108" t="s">
        <v>1036</v>
      </c>
      <c r="D383" s="126" t="s">
        <v>65</v>
      </c>
      <c r="E383" s="108" t="s">
        <v>66</v>
      </c>
      <c r="F383" s="87" t="s">
        <v>67</v>
      </c>
      <c r="G383" s="110" t="s">
        <v>1037</v>
      </c>
      <c r="H383" s="98" t="s">
        <v>69</v>
      </c>
      <c r="I383" s="111">
        <v>45</v>
      </c>
      <c r="J383" s="112" t="str">
        <f>IF(ISERROR(VLOOKUP(I383,[1]Eje_Pilar!$C$2:$E$47,2,FALSE))," ",VLOOKUP(I383,[1]Eje_Pilar!$C$2:$E$47,2,FALSE))</f>
        <v>Gobernanza e influencia local, regional e internacional</v>
      </c>
      <c r="K383" s="112" t="str">
        <f>IF(ISERROR(VLOOKUP(I383,[1]Eje_Pilar!$C$2:$E$47,3,FALSE))," ",VLOOKUP(I383,[1]Eje_Pilar!$C$2:$E$47,3,FALSE))</f>
        <v>Eje Transversal 4 Gobierno Legitimo, Fortalecimiento Local y Eficiencia</v>
      </c>
      <c r="L383" s="113">
        <v>1415</v>
      </c>
      <c r="M383" s="107">
        <v>1022932075</v>
      </c>
      <c r="N383" s="129" t="s">
        <v>1038</v>
      </c>
      <c r="O383" s="130"/>
      <c r="P383" s="116"/>
      <c r="Q383" s="117"/>
      <c r="R383" s="118">
        <v>1</v>
      </c>
      <c r="S383" s="80">
        <v>31716667</v>
      </c>
      <c r="T383" s="83">
        <f t="shared" si="31"/>
        <v>31716667</v>
      </c>
      <c r="U383" s="84">
        <v>31716667</v>
      </c>
      <c r="V383" s="71">
        <v>43598</v>
      </c>
      <c r="W383" s="71">
        <v>43598</v>
      </c>
      <c r="X383" s="119">
        <v>43775</v>
      </c>
      <c r="Y383" s="120"/>
      <c r="Z383" s="128">
        <v>173</v>
      </c>
      <c r="AA383" s="122"/>
      <c r="AB383" s="107"/>
      <c r="AC383" s="107"/>
      <c r="AD383" s="107"/>
      <c r="AE383" s="107" t="s">
        <v>71</v>
      </c>
      <c r="AF383" s="123">
        <f t="shared" si="30"/>
        <v>1</v>
      </c>
      <c r="AG383" s="124">
        <f>IF(SUMPRODUCT((A$14:A383=A383)*(B$14:B383=B383)*(C$14:C383=C383))&gt;1,0,1)</f>
        <v>1</v>
      </c>
      <c r="AH383" s="69" t="str">
        <f t="shared" si="32"/>
        <v>Contratos de prestación de servicios profesionales y de apoyo a la gestión</v>
      </c>
      <c r="AI383" s="69" t="str">
        <f t="shared" si="33"/>
        <v>Contratación directa</v>
      </c>
      <c r="AJ383" s="69" t="str">
        <f>IFERROR(VLOOKUP(F383,[1]Tipo!$C$12:$C$27,1,FALSE),"NO")</f>
        <v>Prestación de servicios profesionales y de apoyo a la gestión, o para la ejecución de trabajos artísticos que sólo puedan encomendarse a determinadas personas naturales;</v>
      </c>
      <c r="AK383" s="69" t="str">
        <f t="shared" si="34"/>
        <v>Inversión</v>
      </c>
      <c r="AL383" s="69">
        <f t="shared" si="35"/>
        <v>45</v>
      </c>
      <c r="AM383" s="6"/>
      <c r="AN383" s="6"/>
      <c r="AO383" s="6"/>
      <c r="AP383" s="7"/>
      <c r="AQ383" s="7"/>
      <c r="AR383" s="7"/>
      <c r="AS383" s="7"/>
      <c r="AT383" s="7"/>
      <c r="AU383" s="7"/>
      <c r="AV383" s="7"/>
      <c r="AW383" s="7"/>
      <c r="AX383" s="7"/>
      <c r="AY383" s="7"/>
      <c r="AZ383" s="7"/>
      <c r="BA383" s="7"/>
      <c r="BB383" s="7"/>
      <c r="BC383" s="7"/>
      <c r="BD383" s="7"/>
      <c r="BE383" s="7"/>
      <c r="BF383" s="7"/>
      <c r="BG383" s="7"/>
      <c r="BH383" s="7"/>
      <c r="BI383" s="7"/>
      <c r="BJ383" s="7"/>
      <c r="BK383" s="7"/>
      <c r="BL383" s="7"/>
      <c r="BM383" s="7"/>
      <c r="BN383" s="7"/>
      <c r="BO383" s="7"/>
      <c r="BP383" s="7"/>
      <c r="BQ383" s="7"/>
    </row>
    <row r="384" spans="1:73" s="125" customFormat="1" ht="27" hidden="1" customHeight="1" x14ac:dyDescent="0.25">
      <c r="A384" s="107">
        <v>295</v>
      </c>
      <c r="B384" s="97">
        <v>2018</v>
      </c>
      <c r="C384" s="108" t="s">
        <v>1039</v>
      </c>
      <c r="D384" s="126" t="s">
        <v>553</v>
      </c>
      <c r="E384" s="108" t="s">
        <v>542</v>
      </c>
      <c r="F384" s="87" t="s">
        <v>429</v>
      </c>
      <c r="G384" s="110" t="s">
        <v>1040</v>
      </c>
      <c r="H384" s="98" t="s">
        <v>69</v>
      </c>
      <c r="I384" s="111">
        <v>18</v>
      </c>
      <c r="J384" s="112" t="str">
        <f>IF(ISERROR(VLOOKUP(I384,[1]Eje_Pilar!$C$2:$E$47,2,FALSE))," ",VLOOKUP(I384,[1]Eje_Pilar!$C$2:$E$47,2,FALSE))</f>
        <v>Mejor movilidad para todos</v>
      </c>
      <c r="K384" s="112" t="str">
        <f>IF(ISERROR(VLOOKUP(I384,[1]Eje_Pilar!$C$2:$E$47,3,FALSE))," ",VLOOKUP(I384,[1]Eje_Pilar!$C$2:$E$47,3,FALSE))</f>
        <v>Pilar 2 Democracía Urbana</v>
      </c>
      <c r="L384" s="113">
        <v>1410</v>
      </c>
      <c r="M384" s="107">
        <v>901240217</v>
      </c>
      <c r="N384" s="139" t="s">
        <v>1041</v>
      </c>
      <c r="O384" s="80"/>
      <c r="P384" s="116"/>
      <c r="Q384" s="117"/>
      <c r="R384" s="118">
        <v>1</v>
      </c>
      <c r="S384" s="80">
        <v>1309489911</v>
      </c>
      <c r="T384" s="83">
        <f t="shared" si="31"/>
        <v>1309489911</v>
      </c>
      <c r="U384" s="84">
        <v>817386137</v>
      </c>
      <c r="V384" s="71">
        <v>43795</v>
      </c>
      <c r="W384" s="71">
        <v>43795</v>
      </c>
      <c r="X384" s="119">
        <v>43823</v>
      </c>
      <c r="Y384" s="120"/>
      <c r="Z384" s="128">
        <v>120</v>
      </c>
      <c r="AA384" s="122"/>
      <c r="AB384" s="107"/>
      <c r="AC384" s="107"/>
      <c r="AD384" s="107" t="s">
        <v>71</v>
      </c>
      <c r="AE384" s="107"/>
      <c r="AF384" s="123">
        <f t="shared" si="30"/>
        <v>0.62420193552755066</v>
      </c>
      <c r="AG384" s="124">
        <f>IF(SUMPRODUCT((A$14:A384=A384)*(B$14:B384=B384)*(C$14:C384=C384))&gt;1,0,1)</f>
        <v>1</v>
      </c>
      <c r="AH384" s="69" t="str">
        <f t="shared" si="32"/>
        <v>Obra pública</v>
      </c>
      <c r="AI384" s="69" t="str">
        <f t="shared" si="33"/>
        <v>Licitación pública</v>
      </c>
      <c r="AJ384" s="69" t="str">
        <f>IFERROR(VLOOKUP(F384,[1]Tipo!$C$12:$C$27,1,FALSE),"NO")</f>
        <v>NO</v>
      </c>
      <c r="AK384" s="69" t="str">
        <f t="shared" si="34"/>
        <v>Inversión</v>
      </c>
      <c r="AL384" s="69">
        <f t="shared" si="35"/>
        <v>18</v>
      </c>
      <c r="AM384" s="6"/>
      <c r="AN384" s="6"/>
      <c r="AO384" s="6"/>
      <c r="AP384" s="7"/>
      <c r="AQ384" s="7"/>
      <c r="AR384" s="7"/>
      <c r="AS384" s="7"/>
      <c r="AT384" s="7"/>
      <c r="AU384" s="7"/>
      <c r="AV384" s="7"/>
      <c r="AW384" s="7"/>
      <c r="AX384" s="7"/>
      <c r="AY384" s="7"/>
      <c r="AZ384" s="7"/>
      <c r="BA384" s="7"/>
      <c r="BB384" s="7"/>
      <c r="BC384" s="7"/>
      <c r="BD384" s="7"/>
      <c r="BE384" s="7"/>
      <c r="BF384" s="7"/>
      <c r="BG384" s="7"/>
      <c r="BH384" s="7"/>
      <c r="BI384" s="7"/>
      <c r="BJ384" s="7"/>
      <c r="BK384" s="7"/>
      <c r="BL384" s="7"/>
      <c r="BM384" s="7"/>
      <c r="BN384" s="7"/>
      <c r="BO384" s="7"/>
      <c r="BP384" s="7"/>
      <c r="BQ384" s="7"/>
    </row>
    <row r="385" spans="1:69" s="125" customFormat="1" ht="27" hidden="1" customHeight="1" x14ac:dyDescent="0.25">
      <c r="A385" s="107">
        <v>297</v>
      </c>
      <c r="B385" s="97">
        <v>2018</v>
      </c>
      <c r="C385" s="108" t="s">
        <v>1042</v>
      </c>
      <c r="D385" s="126" t="s">
        <v>480</v>
      </c>
      <c r="E385" s="108" t="s">
        <v>458</v>
      </c>
      <c r="F385" s="87" t="s">
        <v>490</v>
      </c>
      <c r="G385" s="110" t="s">
        <v>1043</v>
      </c>
      <c r="H385" s="98" t="s">
        <v>69</v>
      </c>
      <c r="I385" s="111">
        <v>18</v>
      </c>
      <c r="J385" s="112" t="str">
        <f>IF(ISERROR(VLOOKUP(I385,[1]Eje_Pilar!$C$2:$E$47,2,FALSE))," ",VLOOKUP(I385,[1]Eje_Pilar!$C$2:$E$47,2,FALSE))</f>
        <v>Mejor movilidad para todos</v>
      </c>
      <c r="K385" s="112" t="str">
        <f>IF(ISERROR(VLOOKUP(I385,[1]Eje_Pilar!$C$2:$E$47,3,FALSE))," ",VLOOKUP(I385,[1]Eje_Pilar!$C$2:$E$47,3,FALSE))</f>
        <v>Pilar 2 Democracía Urbana</v>
      </c>
      <c r="L385" s="113">
        <v>1410</v>
      </c>
      <c r="M385" s="107">
        <v>902242793</v>
      </c>
      <c r="N385" s="139" t="s">
        <v>1044</v>
      </c>
      <c r="O385" s="80"/>
      <c r="P385" s="116"/>
      <c r="Q385" s="117"/>
      <c r="R385" s="118">
        <v>1</v>
      </c>
      <c r="S385" s="80">
        <v>950000000</v>
      </c>
      <c r="T385" s="83">
        <f t="shared" si="31"/>
        <v>950000000</v>
      </c>
      <c r="U385" s="84">
        <v>56772885</v>
      </c>
      <c r="V385" s="71">
        <v>43753</v>
      </c>
      <c r="W385" s="71">
        <v>43753</v>
      </c>
      <c r="X385" s="119">
        <v>43905</v>
      </c>
      <c r="Y385" s="120"/>
      <c r="Z385" s="128">
        <v>150</v>
      </c>
      <c r="AA385" s="122"/>
      <c r="AB385" s="107"/>
      <c r="AC385" s="107" t="s">
        <v>71</v>
      </c>
      <c r="AD385" s="107"/>
      <c r="AE385" s="107"/>
      <c r="AF385" s="123">
        <f t="shared" si="30"/>
        <v>5.9760931578947366E-2</v>
      </c>
      <c r="AG385" s="124">
        <f>IF(SUMPRODUCT((A$14:A385=A385)*(B$14:B385=B385)*(C$14:C385=C385))&gt;1,0,1)</f>
        <v>1</v>
      </c>
      <c r="AH385" s="69" t="str">
        <f t="shared" si="32"/>
        <v>Suministro</v>
      </c>
      <c r="AI385" s="69" t="str">
        <f t="shared" si="33"/>
        <v>Selección abreviada</v>
      </c>
      <c r="AJ385" s="69" t="str">
        <f>IFERROR(VLOOKUP(F385,[1]Tipo!$C$12:$C$27,1,FALSE),"NO")</f>
        <v xml:space="preserve">Subasta inversa </v>
      </c>
      <c r="AK385" s="69" t="str">
        <f t="shared" si="34"/>
        <v>Inversión</v>
      </c>
      <c r="AL385" s="69">
        <f t="shared" si="35"/>
        <v>18</v>
      </c>
      <c r="AM385" s="6"/>
      <c r="AN385" s="6"/>
      <c r="AO385" s="6"/>
      <c r="AP385" s="7"/>
      <c r="AQ385" s="7"/>
      <c r="AR385" s="7"/>
      <c r="AS385" s="7"/>
      <c r="AT385" s="7"/>
      <c r="AU385" s="7"/>
      <c r="AV385" s="7"/>
      <c r="AW385" s="7"/>
      <c r="AX385" s="7"/>
      <c r="AY385" s="7"/>
      <c r="AZ385" s="7"/>
      <c r="BA385" s="7"/>
      <c r="BB385" s="7"/>
      <c r="BC385" s="7"/>
      <c r="BD385" s="7"/>
      <c r="BE385" s="7"/>
      <c r="BF385" s="7"/>
      <c r="BG385" s="7"/>
      <c r="BH385" s="7"/>
      <c r="BI385" s="7"/>
      <c r="BJ385" s="7"/>
      <c r="BK385" s="7"/>
      <c r="BL385" s="7"/>
      <c r="BM385" s="7"/>
      <c r="BN385" s="7"/>
      <c r="BO385" s="7"/>
      <c r="BP385" s="7"/>
      <c r="BQ385" s="7"/>
    </row>
    <row r="386" spans="1:69" s="125" customFormat="1" ht="27" hidden="1" customHeight="1" x14ac:dyDescent="0.25">
      <c r="A386" s="107">
        <v>298</v>
      </c>
      <c r="B386" s="97">
        <v>2018</v>
      </c>
      <c r="C386" s="108" t="s">
        <v>1045</v>
      </c>
      <c r="D386" s="126" t="s">
        <v>548</v>
      </c>
      <c r="E386" s="108" t="s">
        <v>549</v>
      </c>
      <c r="F386" s="87" t="s">
        <v>429</v>
      </c>
      <c r="G386" s="110" t="s">
        <v>1046</v>
      </c>
      <c r="H386" s="98" t="s">
        <v>69</v>
      </c>
      <c r="I386" s="111">
        <v>18</v>
      </c>
      <c r="J386" s="112" t="str">
        <f>IF(ISERROR(VLOOKUP(I386,[1]Eje_Pilar!$C$2:$E$47,2,FALSE))," ",VLOOKUP(I386,[1]Eje_Pilar!$C$2:$E$47,2,FALSE))</f>
        <v>Mejor movilidad para todos</v>
      </c>
      <c r="K386" s="112" t="str">
        <f>IF(ISERROR(VLOOKUP(I386,[1]Eje_Pilar!$C$2:$E$47,3,FALSE))," ",VLOOKUP(I386,[1]Eje_Pilar!$C$2:$E$47,3,FALSE))</f>
        <v>Pilar 2 Democracía Urbana</v>
      </c>
      <c r="L386" s="113">
        <v>1410</v>
      </c>
      <c r="M386" s="107">
        <v>901240667</v>
      </c>
      <c r="N386" s="139" t="s">
        <v>1047</v>
      </c>
      <c r="O386" s="80"/>
      <c r="P386" s="116"/>
      <c r="Q386" s="117"/>
      <c r="R386" s="118">
        <v>2</v>
      </c>
      <c r="S386" s="80">
        <v>136265590</v>
      </c>
      <c r="T386" s="83">
        <f t="shared" si="31"/>
        <v>136265590</v>
      </c>
      <c r="U386" s="84">
        <v>70475265</v>
      </c>
      <c r="V386" s="71">
        <v>43803</v>
      </c>
      <c r="W386" s="71">
        <v>43803</v>
      </c>
      <c r="X386" s="119">
        <v>43949</v>
      </c>
      <c r="Y386" s="120"/>
      <c r="Z386" s="128">
        <v>98</v>
      </c>
      <c r="AA386" s="122"/>
      <c r="AB386" s="107"/>
      <c r="AC386" s="107"/>
      <c r="AD386" s="107" t="s">
        <v>71</v>
      </c>
      <c r="AE386" s="107"/>
      <c r="AF386" s="123">
        <f t="shared" si="30"/>
        <v>0.51719047339830992</v>
      </c>
      <c r="AG386" s="124">
        <f>IF(SUMPRODUCT((A$14:A386=A386)*(B$14:B386=B386)*(C$14:C386=C386))&gt;1,0,1)</f>
        <v>1</v>
      </c>
      <c r="AH386" s="69" t="str">
        <f t="shared" si="32"/>
        <v>Interventoría</v>
      </c>
      <c r="AI386" s="69" t="str">
        <f t="shared" si="33"/>
        <v>Concurso de méritos</v>
      </c>
      <c r="AJ386" s="69" t="str">
        <f>IFERROR(VLOOKUP(F386,[1]Tipo!$C$12:$C$27,1,FALSE),"NO")</f>
        <v>NO</v>
      </c>
      <c r="AK386" s="69" t="str">
        <f t="shared" si="34"/>
        <v>Inversión</v>
      </c>
      <c r="AL386" s="69">
        <f t="shared" si="35"/>
        <v>18</v>
      </c>
      <c r="AM386" s="6"/>
      <c r="AN386" s="6"/>
      <c r="AO386" s="6"/>
      <c r="AP386" s="7"/>
      <c r="AQ386" s="7"/>
      <c r="AR386" s="7"/>
      <c r="AS386" s="7"/>
      <c r="AT386" s="7"/>
      <c r="AU386" s="7"/>
      <c r="AV386" s="7"/>
      <c r="AW386" s="7"/>
      <c r="AX386" s="7"/>
      <c r="AY386" s="7"/>
      <c r="AZ386" s="7"/>
      <c r="BA386" s="7"/>
      <c r="BB386" s="7"/>
      <c r="BC386" s="7"/>
      <c r="BD386" s="7"/>
      <c r="BE386" s="7"/>
      <c r="BF386" s="7"/>
      <c r="BG386" s="7"/>
      <c r="BH386" s="7"/>
      <c r="BI386" s="7"/>
      <c r="BJ386" s="7"/>
      <c r="BK386" s="7"/>
      <c r="BL386" s="7"/>
      <c r="BM386" s="7"/>
      <c r="BN386" s="7"/>
      <c r="BO386" s="7"/>
      <c r="BP386" s="7"/>
      <c r="BQ386" s="7"/>
    </row>
    <row r="387" spans="1:69" s="125" customFormat="1" ht="27" hidden="1" customHeight="1" x14ac:dyDescent="0.25">
      <c r="A387" s="107">
        <v>291</v>
      </c>
      <c r="B387" s="97">
        <v>2018</v>
      </c>
      <c r="C387" s="108" t="s">
        <v>1048</v>
      </c>
      <c r="D387" s="126" t="s">
        <v>548</v>
      </c>
      <c r="E387" s="108" t="s">
        <v>549</v>
      </c>
      <c r="F387" s="87" t="s">
        <v>429</v>
      </c>
      <c r="G387" s="110" t="s">
        <v>1049</v>
      </c>
      <c r="H387" s="98" t="s">
        <v>69</v>
      </c>
      <c r="I387" s="111">
        <v>18</v>
      </c>
      <c r="J387" s="112" t="str">
        <f>IF(ISERROR(VLOOKUP(I387,[1]Eje_Pilar!$C$2:$E$47,2,FALSE))," ",VLOOKUP(I387,[1]Eje_Pilar!$C$2:$E$47,2,FALSE))</f>
        <v>Mejor movilidad para todos</v>
      </c>
      <c r="K387" s="112" t="str">
        <f>IF(ISERROR(VLOOKUP(I387,[1]Eje_Pilar!$C$2:$E$47,3,FALSE))," ",VLOOKUP(I387,[1]Eje_Pilar!$C$2:$E$47,3,FALSE))</f>
        <v>Pilar 2 Democracía Urbana</v>
      </c>
      <c r="L387" s="113">
        <v>1410</v>
      </c>
      <c r="M387" s="107">
        <v>900389180</v>
      </c>
      <c r="N387" s="139" t="s">
        <v>1050</v>
      </c>
      <c r="O387" s="80"/>
      <c r="P387" s="116"/>
      <c r="Q387" s="117"/>
      <c r="R387" s="118">
        <v>1</v>
      </c>
      <c r="S387" s="80">
        <v>87366674</v>
      </c>
      <c r="T387" s="83">
        <f t="shared" si="31"/>
        <v>87366674</v>
      </c>
      <c r="U387" s="84"/>
      <c r="V387" s="71">
        <v>43748</v>
      </c>
      <c r="W387" s="71">
        <v>43748</v>
      </c>
      <c r="X387" s="119">
        <v>43797</v>
      </c>
      <c r="Y387" s="120"/>
      <c r="Z387" s="128">
        <v>60</v>
      </c>
      <c r="AA387" s="122"/>
      <c r="AB387" s="107"/>
      <c r="AC387" s="107"/>
      <c r="AD387" s="107" t="s">
        <v>71</v>
      </c>
      <c r="AE387" s="107"/>
      <c r="AF387" s="123">
        <f t="shared" si="30"/>
        <v>0</v>
      </c>
      <c r="AG387" s="124">
        <f>IF(SUMPRODUCT((A$14:A387=A387)*(B$14:B387=B387)*(C$14:C387=C387))&gt;1,0,1)</f>
        <v>1</v>
      </c>
      <c r="AH387" s="69" t="str">
        <f t="shared" si="32"/>
        <v>Interventoría</v>
      </c>
      <c r="AI387" s="69" t="str">
        <f t="shared" si="33"/>
        <v>Concurso de méritos</v>
      </c>
      <c r="AJ387" s="69" t="str">
        <f>IFERROR(VLOOKUP(F387,[1]Tipo!$C$12:$C$27,1,FALSE),"NO")</f>
        <v>NO</v>
      </c>
      <c r="AK387" s="69" t="str">
        <f t="shared" si="34"/>
        <v>Inversión</v>
      </c>
      <c r="AL387" s="69">
        <f t="shared" si="35"/>
        <v>18</v>
      </c>
      <c r="AM387" s="6"/>
      <c r="AN387" s="6"/>
      <c r="AO387" s="6"/>
      <c r="AP387" s="7"/>
      <c r="AQ387" s="7"/>
      <c r="AR387" s="7"/>
      <c r="AS387" s="7"/>
      <c r="AT387" s="7"/>
      <c r="AU387" s="7"/>
      <c r="AV387" s="7"/>
      <c r="AW387" s="7"/>
      <c r="AX387" s="7"/>
      <c r="AY387" s="7"/>
      <c r="AZ387" s="7"/>
      <c r="BA387" s="7"/>
      <c r="BB387" s="7"/>
      <c r="BC387" s="7"/>
      <c r="BD387" s="7"/>
      <c r="BE387" s="7"/>
      <c r="BF387" s="7"/>
      <c r="BG387" s="7"/>
      <c r="BH387" s="7"/>
      <c r="BI387" s="7"/>
      <c r="BJ387" s="7"/>
      <c r="BK387" s="7"/>
      <c r="BL387" s="7"/>
      <c r="BM387" s="7"/>
      <c r="BN387" s="7"/>
      <c r="BO387" s="7"/>
      <c r="BP387" s="7"/>
      <c r="BQ387" s="7"/>
    </row>
    <row r="388" spans="1:69" ht="27" hidden="1" customHeight="1" x14ac:dyDescent="0.25">
      <c r="A388" s="55">
        <v>4</v>
      </c>
      <c r="B388" s="47">
        <v>2019</v>
      </c>
      <c r="C388" s="48" t="s">
        <v>977</v>
      </c>
      <c r="D388" s="79" t="s">
        <v>978</v>
      </c>
      <c r="E388" s="48"/>
      <c r="F388" s="49" t="s">
        <v>429</v>
      </c>
      <c r="G388" s="50" t="s">
        <v>1051</v>
      </c>
      <c r="H388" s="51" t="s">
        <v>69</v>
      </c>
      <c r="I388" s="52">
        <v>3</v>
      </c>
      <c r="J388" s="53" t="str">
        <f>IF(ISERROR(VLOOKUP(I388,[1]Eje_Pilar!$C$2:$E$47,2,FALSE))," ",VLOOKUP(I388,[1]Eje_Pilar!$C$2:$E$47,2,FALSE))</f>
        <v>Igualdad y autonomía para una Bogotá incluyente</v>
      </c>
      <c r="K388" s="53" t="str">
        <f>IF(ISERROR(VLOOKUP(I388,[1]Eje_Pilar!$C$2:$E$47,3,FALSE))," ",VLOOKUP(I388,[1]Eje_Pilar!$C$2:$E$47,3,FALSE))</f>
        <v>Pilar 1 Igualdad de Calidad de Vida</v>
      </c>
      <c r="L388" s="54">
        <v>1403</v>
      </c>
      <c r="M388" s="55">
        <v>860066942</v>
      </c>
      <c r="N388" s="56" t="s">
        <v>990</v>
      </c>
      <c r="O388" s="57">
        <v>60000000</v>
      </c>
      <c r="P388" s="58"/>
      <c r="Q388" s="59"/>
      <c r="R388" s="60"/>
      <c r="S388" s="57"/>
      <c r="T388" s="61">
        <f t="shared" si="31"/>
        <v>60000000</v>
      </c>
      <c r="U388" s="102">
        <v>47556611</v>
      </c>
      <c r="V388" s="63">
        <v>43466</v>
      </c>
      <c r="W388" s="63">
        <v>43510</v>
      </c>
      <c r="X388" s="63">
        <v>43830</v>
      </c>
      <c r="Y388"/>
      <c r="Z388" s="63"/>
      <c r="AA388" s="65"/>
      <c r="AB388" s="55"/>
      <c r="AC388" s="55"/>
      <c r="AD388" s="55"/>
      <c r="AE388" s="55"/>
      <c r="AF388" s="66">
        <f t="shared" si="30"/>
        <v>0.79261018333333333</v>
      </c>
      <c r="AG388" s="67">
        <f>IF(SUMPRODUCT((A$14:A388=A388)*(B$14:B388=B388)*(C$14:C388=C388))&gt;1,0,1)</f>
        <v>0</v>
      </c>
      <c r="AH388" s="68" t="str">
        <f t="shared" si="32"/>
        <v>Otros gastos</v>
      </c>
      <c r="AI388" s="68" t="str">
        <f t="shared" si="33"/>
        <v>NO</v>
      </c>
      <c r="AJ388" s="69" t="str">
        <f>IFERROR(VLOOKUP(F388,[1]Tipo!$C$12:$C$27,1,FALSE),"NO")</f>
        <v>NO</v>
      </c>
      <c r="AK388" s="68" t="str">
        <f t="shared" si="34"/>
        <v>Inversión</v>
      </c>
      <c r="AL388" s="68">
        <f t="shared" si="35"/>
        <v>3</v>
      </c>
      <c r="AM388" s="70"/>
      <c r="AN388" s="70"/>
      <c r="AO388" s="70"/>
      <c r="AP388"/>
      <c r="AQ388"/>
      <c r="AR388"/>
      <c r="AS388"/>
      <c r="AT388"/>
      <c r="AU388"/>
      <c r="AV388"/>
      <c r="AW388"/>
      <c r="AX388"/>
      <c r="AY388"/>
      <c r="AZ388"/>
      <c r="BA388"/>
      <c r="BB388"/>
      <c r="BC388"/>
      <c r="BD388"/>
      <c r="BE388"/>
      <c r="BF388"/>
      <c r="BG388"/>
      <c r="BH388"/>
      <c r="BI388"/>
      <c r="BJ388"/>
      <c r="BK388"/>
      <c r="BL388"/>
      <c r="BM388"/>
      <c r="BN388"/>
      <c r="BO388"/>
      <c r="BP388"/>
      <c r="BQ388"/>
    </row>
    <row r="389" spans="1:69" ht="27" hidden="1" customHeight="1" x14ac:dyDescent="0.25">
      <c r="A389" s="55">
        <v>3</v>
      </c>
      <c r="B389" s="47">
        <v>2019</v>
      </c>
      <c r="C389" s="48" t="s">
        <v>977</v>
      </c>
      <c r="D389" s="79" t="s">
        <v>978</v>
      </c>
      <c r="E389" s="48"/>
      <c r="F389" s="49" t="s">
        <v>429</v>
      </c>
      <c r="G389" s="50" t="s">
        <v>1052</v>
      </c>
      <c r="H389" s="51" t="s">
        <v>69</v>
      </c>
      <c r="I389" s="52">
        <v>3</v>
      </c>
      <c r="J389" s="53" t="str">
        <f>IF(ISERROR(VLOOKUP(I389,[1]Eje_Pilar!$C$2:$E$47,2,FALSE))," ",VLOOKUP(I389,[1]Eje_Pilar!$C$2:$E$47,2,FALSE))</f>
        <v>Igualdad y autonomía para una Bogotá incluyente</v>
      </c>
      <c r="K389" s="53" t="str">
        <f>IF(ISERROR(VLOOKUP(I389,[1]Eje_Pilar!$C$2:$E$47,3,FALSE))," ",VLOOKUP(I389,[1]Eje_Pilar!$C$2:$E$47,3,FALSE))</f>
        <v>Pilar 1 Igualdad de Calidad de Vida</v>
      </c>
      <c r="L389" s="54">
        <v>1403</v>
      </c>
      <c r="M389" s="55">
        <v>860066942</v>
      </c>
      <c r="N389" s="56" t="s">
        <v>990</v>
      </c>
      <c r="O389" s="57">
        <v>4476000000</v>
      </c>
      <c r="P389" s="58"/>
      <c r="Q389" s="59"/>
      <c r="R389" s="60"/>
      <c r="S389" s="57"/>
      <c r="T389" s="61">
        <f t="shared" si="31"/>
        <v>4476000000</v>
      </c>
      <c r="U389" s="102">
        <v>4085306453</v>
      </c>
      <c r="V389" s="63">
        <v>43466</v>
      </c>
      <c r="W389" s="63">
        <v>43516</v>
      </c>
      <c r="X389" s="63">
        <v>43830</v>
      </c>
      <c r="Y389"/>
      <c r="Z389" s="63"/>
      <c r="AA389" s="65"/>
      <c r="AB389" s="55"/>
      <c r="AC389" s="55"/>
      <c r="AD389" s="55"/>
      <c r="AE389" s="55"/>
      <c r="AF389" s="66">
        <f t="shared" si="30"/>
        <v>0.91271368476318138</v>
      </c>
      <c r="AG389" s="67">
        <f>IF(SUMPRODUCT((A$14:A389=A389)*(B$14:B389=B389)*(C$14:C389=C389))&gt;1,0,1)</f>
        <v>0</v>
      </c>
      <c r="AH389" s="68" t="str">
        <f t="shared" si="32"/>
        <v>Otros gastos</v>
      </c>
      <c r="AI389" s="68" t="str">
        <f t="shared" si="33"/>
        <v>NO</v>
      </c>
      <c r="AJ389" s="69" t="str">
        <f>IFERROR(VLOOKUP(F389,[1]Tipo!$C$12:$C$27,1,FALSE),"NO")</f>
        <v>NO</v>
      </c>
      <c r="AK389" s="68" t="str">
        <f t="shared" si="34"/>
        <v>Inversión</v>
      </c>
      <c r="AL389" s="68">
        <f t="shared" si="35"/>
        <v>3</v>
      </c>
      <c r="AM389" s="70"/>
      <c r="AN389" s="70"/>
      <c r="AO389" s="70"/>
      <c r="AP389"/>
      <c r="AQ389"/>
      <c r="AR389"/>
      <c r="AS389"/>
      <c r="AT389"/>
      <c r="AU389"/>
      <c r="AV389"/>
      <c r="AW389"/>
      <c r="AX389"/>
      <c r="AY389"/>
      <c r="AZ389"/>
      <c r="BA389"/>
      <c r="BB389"/>
      <c r="BC389"/>
      <c r="BD389"/>
      <c r="BE389"/>
      <c r="BF389"/>
      <c r="BG389"/>
      <c r="BH389"/>
      <c r="BI389"/>
      <c r="BJ389"/>
      <c r="BK389"/>
      <c r="BL389"/>
      <c r="BM389"/>
      <c r="BN389"/>
      <c r="BO389"/>
      <c r="BP389"/>
      <c r="BQ389"/>
    </row>
    <row r="390" spans="1:69" ht="27" hidden="1" customHeight="1" x14ac:dyDescent="0.25">
      <c r="A390" s="55" t="s">
        <v>977</v>
      </c>
      <c r="B390" s="47">
        <v>2019</v>
      </c>
      <c r="C390" s="48" t="s">
        <v>977</v>
      </c>
      <c r="D390" s="79" t="s">
        <v>978</v>
      </c>
      <c r="E390" s="48"/>
      <c r="F390" s="49" t="s">
        <v>429</v>
      </c>
      <c r="G390" s="50" t="s">
        <v>1053</v>
      </c>
      <c r="H390" s="51" t="s">
        <v>69</v>
      </c>
      <c r="I390" s="52">
        <v>41</v>
      </c>
      <c r="J390" s="53" t="str">
        <f>IF(ISERROR(VLOOKUP(I390,[1]Eje_Pilar!$C$2:$E$47,2,FALSE))," ",VLOOKUP(I390,[1]Eje_Pilar!$C$2:$E$47,2,FALSE))</f>
        <v>Desarrollo rural sostenible</v>
      </c>
      <c r="K390" s="53" t="str">
        <f>IF(ISERROR(VLOOKUP(I390,[1]Eje_Pilar!$C$2:$E$47,3,FALSE))," ",VLOOKUP(I390,[1]Eje_Pilar!$C$2:$E$47,3,FALSE))</f>
        <v>Eje Transversal 3 Sostenibilidad Ambiental basada en la eficiencia energética</v>
      </c>
      <c r="L390" s="54">
        <v>1414</v>
      </c>
      <c r="M390" s="55">
        <v>899999061</v>
      </c>
      <c r="N390" s="140" t="s">
        <v>1054</v>
      </c>
      <c r="O390" s="77">
        <v>4326347</v>
      </c>
      <c r="P390" s="58"/>
      <c r="Q390" s="59"/>
      <c r="R390" s="60"/>
      <c r="S390" s="57"/>
      <c r="T390" s="61">
        <f t="shared" si="31"/>
        <v>4326347</v>
      </c>
      <c r="U390" s="62"/>
      <c r="V390" s="63">
        <v>43804</v>
      </c>
      <c r="W390" s="63">
        <v>43804</v>
      </c>
      <c r="X390" s="63">
        <v>43804</v>
      </c>
      <c r="Y390"/>
      <c r="Z390" s="47"/>
      <c r="AA390" s="65"/>
      <c r="AB390" s="55"/>
      <c r="AC390" s="55"/>
      <c r="AD390" s="55"/>
      <c r="AE390" s="55"/>
      <c r="AF390" s="66">
        <f t="shared" si="30"/>
        <v>0</v>
      </c>
      <c r="AG390" s="67">
        <f>IF(SUMPRODUCT((A$14:A390=A390)*(B$14:B390=B390)*(C$14:C390=C390))&gt;1,0,1)</f>
        <v>1</v>
      </c>
      <c r="AH390" s="68" t="str">
        <f t="shared" si="32"/>
        <v>Otros gastos</v>
      </c>
      <c r="AI390" s="68" t="str">
        <f t="shared" si="33"/>
        <v>NO</v>
      </c>
      <c r="AJ390" s="69" t="str">
        <f>IFERROR(VLOOKUP(F390,[1]Tipo!$C$12:$C$27,1,FALSE),"NO")</f>
        <v>NO</v>
      </c>
      <c r="AK390" s="68" t="str">
        <f t="shared" si="34"/>
        <v>Inversión</v>
      </c>
      <c r="AL390" s="68">
        <f t="shared" si="35"/>
        <v>41</v>
      </c>
      <c r="AM390" s="70"/>
      <c r="AN390" s="70"/>
      <c r="AO390" s="70"/>
      <c r="AP390"/>
      <c r="AQ390"/>
      <c r="AR390"/>
      <c r="AS390"/>
      <c r="AT390"/>
      <c r="AU390"/>
      <c r="AV390"/>
      <c r="AW390"/>
      <c r="AX390"/>
      <c r="AY390"/>
      <c r="AZ390"/>
      <c r="BA390"/>
      <c r="BB390"/>
      <c r="BC390"/>
      <c r="BD390"/>
      <c r="BE390"/>
      <c r="BF390"/>
      <c r="BG390"/>
      <c r="BH390"/>
      <c r="BI390"/>
      <c r="BJ390"/>
      <c r="BK390"/>
      <c r="BL390"/>
      <c r="BM390"/>
      <c r="BN390"/>
      <c r="BO390"/>
      <c r="BP390"/>
      <c r="BQ390"/>
    </row>
    <row r="391" spans="1:69" ht="27" hidden="1" customHeight="1" x14ac:dyDescent="0.25">
      <c r="A391" s="55">
        <v>240</v>
      </c>
      <c r="B391" s="47">
        <v>2018</v>
      </c>
      <c r="C391" s="48" t="s">
        <v>977</v>
      </c>
      <c r="D391" s="79" t="s">
        <v>978</v>
      </c>
      <c r="E391" s="48"/>
      <c r="F391" s="49" t="s">
        <v>429</v>
      </c>
      <c r="G391" s="50" t="s">
        <v>1055</v>
      </c>
      <c r="H391" s="51" t="s">
        <v>69</v>
      </c>
      <c r="I391" s="52">
        <v>45</v>
      </c>
      <c r="J391" s="112" t="str">
        <f>IF(ISERROR(VLOOKUP(I391,[1]Eje_Pilar!$C$2:$E$47,2,FALSE))," ",VLOOKUP(I391,[1]Eje_Pilar!$C$2:$E$47,2,FALSE))</f>
        <v>Gobernanza e influencia local, regional e internacional</v>
      </c>
      <c r="K391" s="112" t="str">
        <f>IF(ISERROR(VLOOKUP(I391,[1]Eje_Pilar!$C$2:$E$47,3,FALSE))," ",VLOOKUP(I391,[1]Eje_Pilar!$C$2:$E$47,3,FALSE))</f>
        <v>Eje Transversal 4 Gobierno Legitimo, Fortalecimiento Local y Eficiencia</v>
      </c>
      <c r="L391" s="113">
        <v>1415</v>
      </c>
      <c r="M391" s="55">
        <v>80742437</v>
      </c>
      <c r="N391" s="141" t="s">
        <v>1056</v>
      </c>
      <c r="O391" s="142"/>
      <c r="P391" s="58"/>
      <c r="Q391" s="59"/>
      <c r="R391" s="60">
        <v>1</v>
      </c>
      <c r="S391" s="57">
        <v>66666</v>
      </c>
      <c r="T391" s="142">
        <v>66666</v>
      </c>
      <c r="U391" s="143">
        <v>66666</v>
      </c>
      <c r="V391" s="63">
        <v>43322</v>
      </c>
      <c r="W391" s="63">
        <v>43323</v>
      </c>
      <c r="X391" s="132">
        <v>43465</v>
      </c>
      <c r="Z391" s="133">
        <v>2</v>
      </c>
      <c r="AA391" s="65"/>
      <c r="AB391" s="55"/>
      <c r="AC391" s="55"/>
      <c r="AD391" s="55"/>
      <c r="AE391" s="55" t="s">
        <v>71</v>
      </c>
      <c r="AF391" s="66">
        <f t="shared" si="30"/>
        <v>1</v>
      </c>
      <c r="AG391" s="67">
        <f>IF(SUMPRODUCT((A$14:A391=A391)*(B$14:B391=B391)*(C$14:C391=C391))&gt;1,0,1)</f>
        <v>1</v>
      </c>
      <c r="AH391" s="68" t="str">
        <f t="shared" si="32"/>
        <v>Otros gastos</v>
      </c>
      <c r="AI391" s="68" t="str">
        <f t="shared" si="33"/>
        <v>NO</v>
      </c>
      <c r="AJ391" s="69" t="str">
        <f>IFERROR(VLOOKUP(F391,[1]Tipo!$C$12:$C$27,1,FALSE),"NO")</f>
        <v>NO</v>
      </c>
      <c r="AK391" s="68" t="str">
        <f t="shared" si="34"/>
        <v>Inversión</v>
      </c>
      <c r="AL391" s="68">
        <f t="shared" si="35"/>
        <v>45</v>
      </c>
      <c r="AM391" s="70"/>
      <c r="AN391" s="70"/>
      <c r="AO391" s="70"/>
      <c r="AP391"/>
      <c r="AQ391"/>
      <c r="AR391"/>
      <c r="AS391"/>
      <c r="AT391"/>
      <c r="AU391"/>
      <c r="AV391"/>
      <c r="AW391"/>
      <c r="AX391"/>
      <c r="AY391"/>
      <c r="AZ391"/>
      <c r="BA391"/>
      <c r="BB391"/>
      <c r="BC391"/>
      <c r="BD391"/>
      <c r="BE391"/>
      <c r="BF391"/>
      <c r="BG391"/>
      <c r="BH391"/>
      <c r="BI391"/>
      <c r="BJ391"/>
      <c r="BK391"/>
      <c r="BL391"/>
      <c r="BM391"/>
      <c r="BN391"/>
      <c r="BO391"/>
      <c r="BP391"/>
      <c r="BQ391"/>
    </row>
    <row r="392" spans="1:69" ht="27" hidden="1" customHeight="1" x14ac:dyDescent="0.25">
      <c r="A392" s="55">
        <v>8</v>
      </c>
      <c r="B392" s="47">
        <v>2018</v>
      </c>
      <c r="C392" s="48" t="s">
        <v>977</v>
      </c>
      <c r="D392" s="79" t="s">
        <v>978</v>
      </c>
      <c r="E392" s="48"/>
      <c r="F392" s="49" t="s">
        <v>429</v>
      </c>
      <c r="G392" s="50" t="s">
        <v>1055</v>
      </c>
      <c r="H392" s="51" t="s">
        <v>69</v>
      </c>
      <c r="I392" s="52">
        <v>45</v>
      </c>
      <c r="J392" s="112" t="str">
        <f>IF(ISERROR(VLOOKUP(I392,[1]Eje_Pilar!$C$2:$E$47,2,FALSE))," ",VLOOKUP(I392,[1]Eje_Pilar!$C$2:$E$47,2,FALSE))</f>
        <v>Gobernanza e influencia local, regional e internacional</v>
      </c>
      <c r="K392" s="112" t="str">
        <f>IF(ISERROR(VLOOKUP(I392,[1]Eje_Pilar!$C$2:$E$47,3,FALSE))," ",VLOOKUP(I392,[1]Eje_Pilar!$C$2:$E$47,3,FALSE))</f>
        <v>Eje Transversal 4 Gobierno Legitimo, Fortalecimiento Local y Eficiencia</v>
      </c>
      <c r="L392" s="113">
        <v>1415</v>
      </c>
      <c r="M392" s="144">
        <v>53017307</v>
      </c>
      <c r="N392" s="141" t="s">
        <v>1057</v>
      </c>
      <c r="O392" s="142"/>
      <c r="P392" s="58"/>
      <c r="Q392" s="59"/>
      <c r="R392" s="60">
        <v>1</v>
      </c>
      <c r="S392" s="57">
        <v>676667</v>
      </c>
      <c r="T392" s="142">
        <v>676667</v>
      </c>
      <c r="U392" s="77">
        <v>676667</v>
      </c>
      <c r="V392" s="63">
        <v>43116</v>
      </c>
      <c r="W392" s="63">
        <v>43117</v>
      </c>
      <c r="X392" s="132">
        <v>43465</v>
      </c>
      <c r="Z392" s="133">
        <v>10</v>
      </c>
      <c r="AA392" s="65"/>
      <c r="AB392" s="55"/>
      <c r="AC392" s="55"/>
      <c r="AD392" s="55"/>
      <c r="AE392" s="55" t="s">
        <v>71</v>
      </c>
      <c r="AF392" s="66" t="str">
        <f>IF(ISERROR(U392/#REF!),"-",(U392/#REF!))</f>
        <v>-</v>
      </c>
      <c r="AG392" s="67">
        <f>IF(SUMPRODUCT((A$14:A392=A392)*(B$14:B392=B392)*(C$14:C392=C392))&gt;1,0,1)</f>
        <v>1</v>
      </c>
      <c r="AH392" s="68" t="str">
        <f t="shared" si="32"/>
        <v>Otros gastos</v>
      </c>
      <c r="AI392" s="68" t="str">
        <f t="shared" si="33"/>
        <v>NO</v>
      </c>
      <c r="AJ392" s="69" t="str">
        <f>IFERROR(VLOOKUP(F392,[1]Tipo!$C$12:$C$27,1,FALSE),"NO")</f>
        <v>NO</v>
      </c>
      <c r="AK392" s="68" t="str">
        <f t="shared" si="34"/>
        <v>Inversión</v>
      </c>
      <c r="AL392" s="68">
        <f t="shared" si="35"/>
        <v>45</v>
      </c>
      <c r="AM392" s="70"/>
      <c r="AN392" s="70"/>
      <c r="AO392" s="70"/>
      <c r="AP392"/>
      <c r="AQ392"/>
      <c r="AR392"/>
      <c r="AS392"/>
      <c r="AT392"/>
      <c r="AU392"/>
      <c r="AV392"/>
      <c r="AW392"/>
      <c r="AX392"/>
      <c r="AY392"/>
      <c r="AZ392"/>
      <c r="BA392"/>
      <c r="BB392"/>
      <c r="BC392"/>
      <c r="BD392"/>
      <c r="BE392"/>
      <c r="BF392"/>
      <c r="BG392"/>
      <c r="BH392"/>
      <c r="BI392"/>
      <c r="BJ392"/>
      <c r="BK392"/>
      <c r="BL392"/>
      <c r="BM392"/>
      <c r="BN392"/>
      <c r="BO392"/>
      <c r="BP392"/>
      <c r="BQ392"/>
    </row>
    <row r="393" spans="1:69" ht="27" customHeight="1" x14ac:dyDescent="0.25">
      <c r="A393" s="55">
        <v>244</v>
      </c>
      <c r="B393" s="47">
        <v>2019</v>
      </c>
      <c r="C393" s="48" t="s">
        <v>671</v>
      </c>
      <c r="D393" s="79" t="s">
        <v>65</v>
      </c>
      <c r="E393" s="48" t="s">
        <v>66</v>
      </c>
      <c r="F393" s="49" t="s">
        <v>67</v>
      </c>
      <c r="G393" s="50" t="s">
        <v>1058</v>
      </c>
      <c r="H393" s="51" t="s">
        <v>69</v>
      </c>
      <c r="I393" s="52">
        <v>45</v>
      </c>
      <c r="J393" s="112" t="str">
        <f>IF(ISERROR(VLOOKUP(I393,[1]Eje_Pilar!$C$2:$E$47,2,FALSE))," ",VLOOKUP(I393,[1]Eje_Pilar!$C$2:$E$47,2,FALSE))</f>
        <v>Gobernanza e influencia local, regional e internacional</v>
      </c>
      <c r="K393" s="112" t="str">
        <f>IF(ISERROR(VLOOKUP(I393,[1]Eje_Pilar!$C$2:$E$47,3,FALSE))," ",VLOOKUP(I393,[1]Eje_Pilar!$C$2:$E$47,3,FALSE))</f>
        <v>Eje Transversal 4 Gobierno Legitimo, Fortalecimiento Local y Eficiencia</v>
      </c>
      <c r="L393" s="113">
        <v>1415</v>
      </c>
      <c r="M393" s="144">
        <v>80184919</v>
      </c>
      <c r="N393" s="120" t="s">
        <v>1059</v>
      </c>
      <c r="O393" s="142"/>
      <c r="P393" s="58"/>
      <c r="Q393" s="59"/>
      <c r="R393" s="60">
        <v>1</v>
      </c>
      <c r="S393" s="57">
        <v>3070200</v>
      </c>
      <c r="T393" s="142">
        <v>3070200</v>
      </c>
      <c r="U393" s="143"/>
      <c r="V393" s="63">
        <v>43776</v>
      </c>
      <c r="W393" s="63">
        <v>43777</v>
      </c>
      <c r="X393" s="63">
        <v>43851</v>
      </c>
      <c r="Y393" s="64">
        <v>21</v>
      </c>
      <c r="Z393" s="47"/>
      <c r="AA393" s="65"/>
      <c r="AB393" s="55"/>
      <c r="AC393" s="55"/>
      <c r="AD393" s="55"/>
      <c r="AE393" s="55" t="s">
        <v>71</v>
      </c>
      <c r="AF393" s="66">
        <f t="shared" si="30"/>
        <v>0</v>
      </c>
      <c r="AG393" s="67">
        <f>IF(SUMPRODUCT((A$14:A393=A393)*(B$14:B393=B393)*(C$14:C393=C393))&gt;1,0,1)</f>
        <v>0</v>
      </c>
      <c r="AH393" s="68" t="str">
        <f t="shared" si="32"/>
        <v>Contratos de prestación de servicios profesionales y de apoyo a la gestión</v>
      </c>
      <c r="AI393" s="68" t="str">
        <f t="shared" si="33"/>
        <v>Contratación directa</v>
      </c>
      <c r="AJ393" s="69" t="str">
        <f>IFERROR(VLOOKUP(F393,[1]Tipo!$C$12:$C$27,1,FALSE),"NO")</f>
        <v>Prestación de servicios profesionales y de apoyo a la gestión, o para la ejecución de trabajos artísticos que sólo puedan encomendarse a determinadas personas naturales;</v>
      </c>
      <c r="AK393" s="68" t="str">
        <f t="shared" si="34"/>
        <v>Inversión</v>
      </c>
      <c r="AL393" s="68">
        <f t="shared" si="35"/>
        <v>45</v>
      </c>
      <c r="AM393" s="70"/>
      <c r="AN393" s="70"/>
      <c r="AO393" s="70"/>
      <c r="AP393"/>
      <c r="AQ393"/>
      <c r="AR393"/>
      <c r="AS393"/>
      <c r="AT393"/>
      <c r="AU393"/>
      <c r="AV393"/>
      <c r="AW393"/>
      <c r="AX393"/>
      <c r="AY393"/>
      <c r="AZ393"/>
      <c r="BA393"/>
      <c r="BB393"/>
      <c r="BC393"/>
      <c r="BD393"/>
      <c r="BE393"/>
      <c r="BF393"/>
      <c r="BG393"/>
      <c r="BH393"/>
      <c r="BI393"/>
      <c r="BJ393"/>
      <c r="BK393"/>
      <c r="BL393"/>
      <c r="BM393"/>
      <c r="BN393"/>
      <c r="BO393"/>
      <c r="BP393"/>
      <c r="BQ393"/>
    </row>
    <row r="394" spans="1:69" ht="27" customHeight="1" x14ac:dyDescent="0.25">
      <c r="A394" s="55">
        <v>278</v>
      </c>
      <c r="B394" s="47">
        <v>2019</v>
      </c>
      <c r="C394" s="48" t="s">
        <v>759</v>
      </c>
      <c r="D394" s="79" t="s">
        <v>65</v>
      </c>
      <c r="E394" s="48" t="s">
        <v>66</v>
      </c>
      <c r="F394" s="49" t="s">
        <v>67</v>
      </c>
      <c r="G394" s="50" t="s">
        <v>1060</v>
      </c>
      <c r="H394" s="51" t="s">
        <v>69</v>
      </c>
      <c r="I394" s="52">
        <v>45</v>
      </c>
      <c r="J394" s="112" t="str">
        <f>IF(ISERROR(VLOOKUP(I394,[1]Eje_Pilar!$C$2:$E$47,2,FALSE))," ",VLOOKUP(I394,[1]Eje_Pilar!$C$2:$E$47,2,FALSE))</f>
        <v>Gobernanza e influencia local, regional e internacional</v>
      </c>
      <c r="K394" s="112" t="str">
        <f>IF(ISERROR(VLOOKUP(I394,[1]Eje_Pilar!$C$2:$E$47,3,FALSE))," ",VLOOKUP(I394,[1]Eje_Pilar!$C$2:$E$47,3,FALSE))</f>
        <v>Eje Transversal 4 Gobierno Legitimo, Fortalecimiento Local y Eficiencia</v>
      </c>
      <c r="L394" s="113">
        <v>1415</v>
      </c>
      <c r="M394" s="144">
        <v>1022960845</v>
      </c>
      <c r="N394" s="141" t="s">
        <v>1061</v>
      </c>
      <c r="O394" s="142"/>
      <c r="P394" s="58"/>
      <c r="Q394" s="59"/>
      <c r="R394" s="60">
        <v>1</v>
      </c>
      <c r="S394" s="57">
        <v>3188500</v>
      </c>
      <c r="T394" s="142">
        <v>3188500</v>
      </c>
      <c r="U394" s="143"/>
      <c r="V394" s="63">
        <v>43783</v>
      </c>
      <c r="W394" s="63">
        <v>43783</v>
      </c>
      <c r="X394" s="63">
        <v>43851</v>
      </c>
      <c r="Y394" s="47">
        <v>21</v>
      </c>
      <c r="Z394" s="47"/>
      <c r="AA394" s="65"/>
      <c r="AB394" s="55"/>
      <c r="AC394" s="55"/>
      <c r="AD394" s="55"/>
      <c r="AE394" s="55" t="s">
        <v>71</v>
      </c>
      <c r="AF394" s="66">
        <f t="shared" si="30"/>
        <v>0</v>
      </c>
      <c r="AG394" s="67">
        <f>IF(SUMPRODUCT((A$14:A394=A394)*(B$14:B394=B394)*(C$14:C394=C394))&gt;1,0,1)</f>
        <v>0</v>
      </c>
      <c r="AH394" s="68" t="str">
        <f t="shared" si="32"/>
        <v>Contratos de prestación de servicios profesionales y de apoyo a la gestión</v>
      </c>
      <c r="AI394" s="68" t="str">
        <f t="shared" si="33"/>
        <v>Contratación directa</v>
      </c>
      <c r="AJ394" s="69" t="str">
        <f>IFERROR(VLOOKUP(F394,[1]Tipo!$C$12:$C$27,1,FALSE),"NO")</f>
        <v>Prestación de servicios profesionales y de apoyo a la gestión, o para la ejecución de trabajos artísticos que sólo puedan encomendarse a determinadas personas naturales;</v>
      </c>
      <c r="AK394" s="68" t="str">
        <f t="shared" si="34"/>
        <v>Inversión</v>
      </c>
      <c r="AL394" s="68">
        <f t="shared" si="35"/>
        <v>45</v>
      </c>
      <c r="AM394" s="70"/>
      <c r="AN394" s="70"/>
      <c r="AO394" s="70"/>
      <c r="AP394"/>
      <c r="AQ394"/>
      <c r="AR394"/>
      <c r="AS394"/>
      <c r="AT394"/>
      <c r="AU394"/>
      <c r="AV394"/>
      <c r="AW394"/>
      <c r="AX394"/>
      <c r="AY394"/>
      <c r="AZ394"/>
      <c r="BA394"/>
      <c r="BB394"/>
      <c r="BC394"/>
      <c r="BD394"/>
      <c r="BE394"/>
      <c r="BF394"/>
      <c r="BG394"/>
      <c r="BH394"/>
      <c r="BI394"/>
      <c r="BJ394"/>
      <c r="BK394"/>
      <c r="BL394"/>
      <c r="BM394"/>
      <c r="BN394"/>
      <c r="BO394"/>
      <c r="BP394"/>
      <c r="BQ394"/>
    </row>
    <row r="395" spans="1:69" ht="27" hidden="1" customHeight="1" x14ac:dyDescent="0.25">
      <c r="A395" s="55" t="s">
        <v>977</v>
      </c>
      <c r="B395" s="47">
        <v>2019</v>
      </c>
      <c r="C395" s="48" t="s">
        <v>977</v>
      </c>
      <c r="D395" s="79" t="s">
        <v>978</v>
      </c>
      <c r="E395" s="48"/>
      <c r="F395" s="49" t="s">
        <v>429</v>
      </c>
      <c r="G395" s="50" t="s">
        <v>1055</v>
      </c>
      <c r="H395" s="51" t="s">
        <v>69</v>
      </c>
      <c r="I395" s="52">
        <v>45</v>
      </c>
      <c r="J395" s="112" t="str">
        <f>IF(ISERROR(VLOOKUP(I395,[1]Eje_Pilar!$C$2:$E$47,2,FALSE))," ",VLOOKUP(I395,[1]Eje_Pilar!$C$2:$E$47,2,FALSE))</f>
        <v>Gobernanza e influencia local, regional e internacional</v>
      </c>
      <c r="K395" s="112" t="str">
        <f>IF(ISERROR(VLOOKUP(I395,[1]Eje_Pilar!$C$2:$E$47,3,FALSE))," ",VLOOKUP(I395,[1]Eje_Pilar!$C$2:$E$47,3,FALSE))</f>
        <v>Eje Transversal 4 Gobierno Legitimo, Fortalecimiento Local y Eficiencia</v>
      </c>
      <c r="L395" s="113">
        <v>1415</v>
      </c>
      <c r="M395" s="55">
        <v>830037248</v>
      </c>
      <c r="N395" s="141" t="s">
        <v>999</v>
      </c>
      <c r="O395" s="142"/>
      <c r="P395" s="58"/>
      <c r="Q395" s="59"/>
      <c r="R395" s="60">
        <v>1</v>
      </c>
      <c r="S395" s="57">
        <v>841726</v>
      </c>
      <c r="T395" s="142">
        <v>841726</v>
      </c>
      <c r="U395" s="77">
        <v>841726</v>
      </c>
      <c r="V395" s="63">
        <v>43808</v>
      </c>
      <c r="W395" s="63">
        <v>43808</v>
      </c>
      <c r="X395" s="63">
        <v>43808</v>
      </c>
      <c r="Y395" s="47"/>
      <c r="Z395" s="47"/>
      <c r="AA395" s="65"/>
      <c r="AB395" s="55"/>
      <c r="AC395" s="55"/>
      <c r="AD395" s="55"/>
      <c r="AE395" s="55"/>
      <c r="AF395" s="66">
        <f t="shared" si="30"/>
        <v>1</v>
      </c>
      <c r="AG395" s="67">
        <f>IF(SUMPRODUCT((A$14:A395=A395)*(B$14:B395=B395)*(C$14:C395=C395))&gt;1,0,1)</f>
        <v>0</v>
      </c>
      <c r="AH395" s="68" t="str">
        <f t="shared" si="32"/>
        <v>Otros gastos</v>
      </c>
      <c r="AI395" s="68" t="str">
        <f t="shared" si="33"/>
        <v>NO</v>
      </c>
      <c r="AJ395" s="69" t="str">
        <f>IFERROR(VLOOKUP(F395,[1]Tipo!$C$12:$C$27,1,FALSE),"NO")</f>
        <v>NO</v>
      </c>
      <c r="AK395" s="68" t="str">
        <f t="shared" si="34"/>
        <v>Inversión</v>
      </c>
      <c r="AL395" s="68">
        <f t="shared" si="35"/>
        <v>45</v>
      </c>
      <c r="AM395" s="70"/>
      <c r="AN395" s="70"/>
      <c r="AO395" s="70"/>
      <c r="AP395"/>
      <c r="AQ395"/>
      <c r="AR395"/>
      <c r="AS395"/>
      <c r="AT395"/>
      <c r="AU395"/>
      <c r="AV395"/>
      <c r="AW395"/>
      <c r="AX395"/>
      <c r="AY395"/>
      <c r="AZ395"/>
      <c r="BA395"/>
      <c r="BB395"/>
      <c r="BC395"/>
      <c r="BD395"/>
      <c r="BE395"/>
      <c r="BF395"/>
      <c r="BG395"/>
      <c r="BH395"/>
      <c r="BI395"/>
      <c r="BJ395"/>
      <c r="BK395"/>
      <c r="BL395"/>
      <c r="BM395"/>
      <c r="BN395"/>
      <c r="BO395"/>
      <c r="BP395"/>
      <c r="BQ395"/>
    </row>
    <row r="396" spans="1:69" ht="27" hidden="1" customHeight="1" x14ac:dyDescent="0.25">
      <c r="A396" s="55" t="s">
        <v>977</v>
      </c>
      <c r="B396" s="47">
        <v>2019</v>
      </c>
      <c r="C396" s="48" t="s">
        <v>977</v>
      </c>
      <c r="D396" s="79" t="s">
        <v>978</v>
      </c>
      <c r="E396" s="48"/>
      <c r="F396" s="49" t="s">
        <v>429</v>
      </c>
      <c r="G396" s="50" t="s">
        <v>1062</v>
      </c>
      <c r="H396" s="51" t="s">
        <v>428</v>
      </c>
      <c r="I396" s="52" t="s">
        <v>429</v>
      </c>
      <c r="J396" s="53" t="str">
        <f>IF(ISERROR(VLOOKUP(I396,[1]Eje_Pilar!$C$2:$E$47,2,FALSE))," ",VLOOKUP(I396,[1]Eje_Pilar!$C$2:$E$47,2,FALSE))</f>
        <v xml:space="preserve"> </v>
      </c>
      <c r="K396" s="53" t="str">
        <f>IF(ISERROR(VLOOKUP(I396,[1]Eje_Pilar!$C$2:$E$47,3,FALSE))," ",VLOOKUP(I396,[1]Eje_Pilar!$C$2:$E$47,3,FALSE))</f>
        <v xml:space="preserve"> </v>
      </c>
      <c r="L396" s="54"/>
      <c r="M396" s="55"/>
      <c r="N396" s="145" t="s">
        <v>1063</v>
      </c>
      <c r="O396" s="57">
        <v>19000000</v>
      </c>
      <c r="P396" s="58"/>
      <c r="Q396" s="59"/>
      <c r="R396" s="60"/>
      <c r="S396" s="57"/>
      <c r="T396" s="61">
        <f t="shared" si="31"/>
        <v>19000000</v>
      </c>
      <c r="U396" s="62">
        <v>13082537</v>
      </c>
      <c r="V396" s="146">
        <v>43510</v>
      </c>
      <c r="W396" s="63">
        <v>43510</v>
      </c>
      <c r="X396" s="63">
        <v>43830</v>
      </c>
      <c r="Y396" s="47"/>
      <c r="Z396" s="47"/>
      <c r="AA396" s="65"/>
      <c r="AB396" s="55"/>
      <c r="AC396" s="55"/>
      <c r="AD396" s="55"/>
      <c r="AE396" s="55"/>
      <c r="AF396" s="66">
        <f t="shared" si="30"/>
        <v>0.68855457894736838</v>
      </c>
      <c r="AG396" s="67">
        <f>IF(SUMPRODUCT((A$14:A396=A396)*(B$14:B396=B396)*(C$14:C396=C396))&gt;1,0,1)</f>
        <v>0</v>
      </c>
      <c r="AH396" s="68" t="str">
        <f t="shared" si="32"/>
        <v>Otros gastos</v>
      </c>
      <c r="AI396" s="68" t="str">
        <f t="shared" si="33"/>
        <v>NO</v>
      </c>
      <c r="AJ396" s="69" t="str">
        <f>IFERROR(VLOOKUP(F396,[1]Tipo!$C$12:$C$27,1,FALSE),"NO")</f>
        <v>NO</v>
      </c>
      <c r="AK396" s="68" t="str">
        <f t="shared" si="34"/>
        <v>Funcionamiento</v>
      </c>
      <c r="AL396" s="68" t="str">
        <f t="shared" si="35"/>
        <v>NO</v>
      </c>
      <c r="AM396" s="70"/>
      <c r="AN396" s="70"/>
      <c r="AO396" s="70"/>
      <c r="AP396"/>
      <c r="AQ396"/>
      <c r="AR396"/>
      <c r="AS396"/>
      <c r="AT396"/>
      <c r="AU396"/>
      <c r="AV396"/>
      <c r="AW396"/>
      <c r="AX396"/>
      <c r="AY396"/>
      <c r="AZ396"/>
      <c r="BA396"/>
      <c r="BB396"/>
      <c r="BC396"/>
      <c r="BD396"/>
      <c r="BE396"/>
      <c r="BF396"/>
      <c r="BG396"/>
      <c r="BH396"/>
      <c r="BI396"/>
      <c r="BJ396"/>
      <c r="BK396"/>
      <c r="BL396"/>
      <c r="BM396"/>
      <c r="BN396"/>
      <c r="BO396"/>
      <c r="BP396"/>
      <c r="BQ396"/>
    </row>
    <row r="397" spans="1:69" ht="27" hidden="1" customHeight="1" x14ac:dyDescent="0.25">
      <c r="A397" s="55"/>
      <c r="B397" s="47"/>
      <c r="C397" s="48"/>
      <c r="D397" s="79"/>
      <c r="E397" s="48"/>
      <c r="F397" s="49"/>
      <c r="G397" s="50"/>
      <c r="H397" s="51"/>
      <c r="I397" s="52"/>
      <c r="J397" s="53" t="str">
        <f>IF(ISERROR(VLOOKUP(I397,[1]Eje_Pilar!$C$2:$E$47,2,FALSE))," ",VLOOKUP(I397,[1]Eje_Pilar!$C$2:$E$47,2,FALSE))</f>
        <v xml:space="preserve"> </v>
      </c>
      <c r="K397" s="53" t="str">
        <f>IF(ISERROR(VLOOKUP(I397,[1]Eje_Pilar!$C$2:$E$47,3,FALSE))," ",VLOOKUP(I397,[1]Eje_Pilar!$C$2:$E$47,3,FALSE))</f>
        <v xml:space="preserve"> </v>
      </c>
      <c r="L397" s="54"/>
      <c r="M397" s="55"/>
      <c r="N397" s="56"/>
      <c r="O397" s="57"/>
      <c r="P397" s="58"/>
      <c r="Q397" s="59"/>
      <c r="R397" s="60"/>
      <c r="S397" s="57"/>
      <c r="T397" s="61">
        <f t="shared" si="31"/>
        <v>0</v>
      </c>
      <c r="U397" s="62"/>
      <c r="V397" s="63"/>
      <c r="W397" s="63"/>
      <c r="X397" s="63"/>
      <c r="Y397" s="47"/>
      <c r="Z397" s="47"/>
      <c r="AA397" s="65"/>
      <c r="AB397" s="55"/>
      <c r="AC397" s="55"/>
      <c r="AD397" s="55"/>
      <c r="AE397" s="55"/>
      <c r="AF397" s="66" t="str">
        <f t="shared" si="30"/>
        <v>-</v>
      </c>
      <c r="AG397" s="67">
        <f>IF(SUMPRODUCT((A$14:A397=A397)*(B$14:B397=B397)*(C$14:C397=C397))&gt;1,0,1)</f>
        <v>1</v>
      </c>
      <c r="AH397" s="68" t="str">
        <f t="shared" si="32"/>
        <v>NO</v>
      </c>
      <c r="AI397" s="68" t="str">
        <f t="shared" si="33"/>
        <v>NO</v>
      </c>
      <c r="AJ397" s="69" t="str">
        <f>IFERROR(VLOOKUP(F397,[1]Tipo!$C$12:$C$27,1,FALSE),"NO")</f>
        <v>NO</v>
      </c>
      <c r="AK397" s="68" t="str">
        <f t="shared" si="34"/>
        <v>NO</v>
      </c>
      <c r="AL397" s="68" t="str">
        <f t="shared" si="35"/>
        <v>NO</v>
      </c>
      <c r="AM397" s="70"/>
      <c r="AN397" s="70"/>
      <c r="AO397" s="70"/>
      <c r="AP397"/>
      <c r="AQ397"/>
      <c r="AR397"/>
      <c r="AS397"/>
      <c r="AT397"/>
      <c r="AU397"/>
      <c r="AV397"/>
      <c r="AW397"/>
      <c r="AX397"/>
      <c r="AY397"/>
      <c r="AZ397"/>
      <c r="BA397"/>
      <c r="BB397"/>
      <c r="BC397"/>
      <c r="BD397"/>
      <c r="BE397"/>
      <c r="BF397"/>
      <c r="BG397"/>
      <c r="BH397"/>
      <c r="BI397"/>
      <c r="BJ397"/>
      <c r="BK397"/>
      <c r="BL397"/>
      <c r="BM397"/>
      <c r="BN397"/>
      <c r="BO397"/>
      <c r="BP397"/>
      <c r="BQ397"/>
    </row>
    <row r="398" spans="1:69" ht="27" hidden="1" customHeight="1" x14ac:dyDescent="0.25">
      <c r="A398" s="55"/>
      <c r="B398" s="47"/>
      <c r="C398" s="48"/>
      <c r="D398" s="79"/>
      <c r="E398" s="48"/>
      <c r="F398" s="49"/>
      <c r="G398" s="50"/>
      <c r="H398" s="51"/>
      <c r="I398" s="52"/>
      <c r="J398" s="53" t="str">
        <f>IF(ISERROR(VLOOKUP(I398,[1]Eje_Pilar!$C$2:$E$47,2,FALSE))," ",VLOOKUP(I398,[1]Eje_Pilar!$C$2:$E$47,2,FALSE))</f>
        <v xml:space="preserve"> </v>
      </c>
      <c r="K398" s="53" t="str">
        <f>IF(ISERROR(VLOOKUP(I398,[1]Eje_Pilar!$C$2:$E$47,3,FALSE))," ",VLOOKUP(I398,[1]Eje_Pilar!$C$2:$E$47,3,FALSE))</f>
        <v xml:space="preserve"> </v>
      </c>
      <c r="L398" s="54"/>
      <c r="M398" s="71"/>
      <c r="N398" s="71"/>
      <c r="O398" s="71"/>
      <c r="P398" s="97"/>
      <c r="Q398" s="59"/>
      <c r="R398" s="60"/>
      <c r="S398" s="57"/>
      <c r="T398" s="61">
        <f t="shared" si="31"/>
        <v>0</v>
      </c>
      <c r="U398" s="62"/>
      <c r="V398" s="63"/>
      <c r="W398" s="63"/>
      <c r="X398" s="63"/>
      <c r="Y398" s="47"/>
      <c r="Z398" s="47"/>
      <c r="AA398" s="65"/>
      <c r="AB398" s="55"/>
      <c r="AC398" s="55"/>
      <c r="AD398" s="55"/>
      <c r="AE398" s="55"/>
      <c r="AF398" s="66" t="str">
        <f t="shared" si="30"/>
        <v>-</v>
      </c>
      <c r="AG398" s="67">
        <f>IF(SUMPRODUCT((A$14:A398=A398)*(B$14:B398=B398)*(C$14:C398=C398))&gt;1,0,1)</f>
        <v>0</v>
      </c>
      <c r="AH398" s="68" t="str">
        <f t="shared" si="32"/>
        <v>NO</v>
      </c>
      <c r="AI398" s="68" t="str">
        <f t="shared" si="33"/>
        <v>NO</v>
      </c>
      <c r="AJ398" s="69" t="str">
        <f>IFERROR(VLOOKUP(F398,[1]Tipo!$C$12:$C$27,1,FALSE),"NO")</f>
        <v>NO</v>
      </c>
      <c r="AK398" s="68" t="str">
        <f t="shared" si="34"/>
        <v>NO</v>
      </c>
      <c r="AL398" s="68" t="str">
        <f t="shared" si="35"/>
        <v>NO</v>
      </c>
      <c r="AM398" s="70"/>
      <c r="AN398" s="70"/>
      <c r="AO398" s="70"/>
      <c r="AP398"/>
      <c r="AQ398"/>
      <c r="AR398"/>
      <c r="AS398"/>
      <c r="AT398"/>
      <c r="AU398"/>
      <c r="AV398"/>
      <c r="AW398"/>
      <c r="AX398"/>
      <c r="AY398"/>
      <c r="AZ398"/>
      <c r="BA398"/>
      <c r="BB398"/>
      <c r="BC398"/>
      <c r="BD398"/>
      <c r="BE398"/>
      <c r="BF398"/>
      <c r="BG398"/>
      <c r="BH398"/>
      <c r="BI398"/>
      <c r="BJ398"/>
      <c r="BK398"/>
      <c r="BL398"/>
      <c r="BM398"/>
      <c r="BN398"/>
      <c r="BO398"/>
      <c r="BP398"/>
      <c r="BQ398"/>
    </row>
    <row r="399" spans="1:69" ht="27" hidden="1" customHeight="1" x14ac:dyDescent="0.25">
      <c r="A399" s="55"/>
      <c r="B399" s="47"/>
      <c r="C399" s="48"/>
      <c r="D399" s="79"/>
      <c r="E399" s="48"/>
      <c r="F399" s="49"/>
      <c r="G399" s="50"/>
      <c r="H399" s="51"/>
      <c r="I399" s="52"/>
      <c r="J399" s="53" t="str">
        <f>IF(ISERROR(VLOOKUP(I399,[1]Eje_Pilar!$C$2:$E$47,2,FALSE))," ",VLOOKUP(I399,[1]Eje_Pilar!$C$2:$E$47,2,FALSE))</f>
        <v xml:space="preserve"> </v>
      </c>
      <c r="K399" s="53" t="str">
        <f>IF(ISERROR(VLOOKUP(I399,[1]Eje_Pilar!$C$2:$E$47,3,FALSE))," ",VLOOKUP(I399,[1]Eje_Pilar!$C$2:$E$47,3,FALSE))</f>
        <v xml:space="preserve"> </v>
      </c>
      <c r="L399" s="54"/>
      <c r="M399" s="55"/>
      <c r="N399" s="56"/>
      <c r="O399" s="57"/>
      <c r="P399" s="58"/>
      <c r="Q399" s="59"/>
      <c r="R399" s="60"/>
      <c r="S399" s="57"/>
      <c r="T399" s="61">
        <f t="shared" si="31"/>
        <v>0</v>
      </c>
      <c r="U399" s="62"/>
      <c r="V399" s="63"/>
      <c r="W399" s="63"/>
      <c r="X399" s="63"/>
      <c r="Y399" s="47"/>
      <c r="Z399" s="47"/>
      <c r="AA399" s="65"/>
      <c r="AB399" s="55"/>
      <c r="AC399" s="55"/>
      <c r="AD399" s="55"/>
      <c r="AE399" s="55"/>
      <c r="AF399" s="66" t="str">
        <f t="shared" si="30"/>
        <v>-</v>
      </c>
      <c r="AG399" s="67">
        <f>IF(SUMPRODUCT((A$14:A399=A399)*(B$14:B399=B399)*(C$14:C399=C399))&gt;1,0,1)</f>
        <v>0</v>
      </c>
      <c r="AH399" s="68" t="str">
        <f t="shared" si="32"/>
        <v>NO</v>
      </c>
      <c r="AI399" s="68" t="str">
        <f t="shared" si="33"/>
        <v>NO</v>
      </c>
      <c r="AJ399" s="69" t="str">
        <f>IFERROR(VLOOKUP(F399,[1]Tipo!$C$12:$C$27,1,FALSE),"NO")</f>
        <v>NO</v>
      </c>
      <c r="AK399" s="68" t="str">
        <f t="shared" si="34"/>
        <v>NO</v>
      </c>
      <c r="AL399" s="68" t="str">
        <f t="shared" si="35"/>
        <v>NO</v>
      </c>
      <c r="AM399" s="70"/>
      <c r="AN399" s="70"/>
      <c r="AO399" s="70"/>
      <c r="AP399"/>
      <c r="AQ399"/>
      <c r="AR399"/>
      <c r="AS399"/>
      <c r="AT399"/>
      <c r="AU399"/>
      <c r="AV399"/>
      <c r="AW399"/>
      <c r="AX399"/>
      <c r="AY399"/>
      <c r="AZ399"/>
      <c r="BA399"/>
      <c r="BB399"/>
      <c r="BC399"/>
      <c r="BD399"/>
      <c r="BE399"/>
      <c r="BF399"/>
      <c r="BG399"/>
      <c r="BH399"/>
      <c r="BI399"/>
      <c r="BJ399"/>
      <c r="BK399"/>
      <c r="BL399"/>
      <c r="BM399"/>
      <c r="BN399"/>
      <c r="BO399"/>
      <c r="BP399"/>
      <c r="BQ399"/>
    </row>
    <row r="400" spans="1:69" ht="27" hidden="1" customHeight="1" x14ac:dyDescent="0.25">
      <c r="A400" s="55"/>
      <c r="B400" s="47"/>
      <c r="C400" s="48"/>
      <c r="D400" s="79"/>
      <c r="E400" s="48"/>
      <c r="F400" s="49"/>
      <c r="G400" s="50"/>
      <c r="H400" s="51"/>
      <c r="I400" s="52"/>
      <c r="J400" s="53" t="str">
        <f>IF(ISERROR(VLOOKUP(I400,[1]Eje_Pilar!$C$2:$E$47,2,FALSE))," ",VLOOKUP(I400,[1]Eje_Pilar!$C$2:$E$47,2,FALSE))</f>
        <v xml:space="preserve"> </v>
      </c>
      <c r="K400" s="53" t="str">
        <f>IF(ISERROR(VLOOKUP(I400,[1]Eje_Pilar!$C$2:$E$47,3,FALSE))," ",VLOOKUP(I400,[1]Eje_Pilar!$C$2:$E$47,3,FALSE))</f>
        <v xml:space="preserve"> </v>
      </c>
      <c r="L400" s="54"/>
      <c r="M400" s="55"/>
      <c r="N400" s="56"/>
      <c r="O400" s="57"/>
      <c r="P400" s="58"/>
      <c r="Q400" s="59"/>
      <c r="R400" s="60"/>
      <c r="S400" s="57"/>
      <c r="T400" s="61">
        <f t="shared" si="31"/>
        <v>0</v>
      </c>
      <c r="U400" s="62"/>
      <c r="V400" s="63"/>
      <c r="W400" s="63"/>
      <c r="X400" s="63"/>
      <c r="Y400" s="47"/>
      <c r="Z400" s="47"/>
      <c r="AA400" s="65"/>
      <c r="AB400" s="55"/>
      <c r="AC400" s="55"/>
      <c r="AD400" s="55"/>
      <c r="AE400" s="55"/>
      <c r="AF400" s="66" t="str">
        <f t="shared" ref="AF400:AF463" si="36">IF(ISERROR(U400/T400),"-",(U400/T400))</f>
        <v>-</v>
      </c>
      <c r="AG400" s="67">
        <f>IF(SUMPRODUCT((A$14:A400=A400)*(B$14:B400=B400)*(C$14:C400=C400))&gt;1,0,1)</f>
        <v>0</v>
      </c>
      <c r="AH400" s="68" t="str">
        <f t="shared" si="32"/>
        <v>NO</v>
      </c>
      <c r="AI400" s="68" t="str">
        <f t="shared" si="33"/>
        <v>NO</v>
      </c>
      <c r="AJ400" s="69" t="str">
        <f>IFERROR(VLOOKUP(F400,[1]Tipo!$C$12:$C$27,1,FALSE),"NO")</f>
        <v>NO</v>
      </c>
      <c r="AK400" s="68" t="str">
        <f t="shared" si="34"/>
        <v>NO</v>
      </c>
      <c r="AL400" s="68" t="str">
        <f t="shared" si="35"/>
        <v>NO</v>
      </c>
      <c r="AM400" s="70"/>
      <c r="AN400" s="70"/>
      <c r="AO400" s="70"/>
      <c r="AP400"/>
      <c r="AQ400"/>
      <c r="AR400"/>
      <c r="AS400"/>
      <c r="AT400"/>
      <c r="AU400"/>
      <c r="AV400"/>
      <c r="AW400"/>
      <c r="AX400"/>
      <c r="AY400"/>
      <c r="AZ400"/>
      <c r="BA400"/>
      <c r="BB400"/>
      <c r="BC400"/>
      <c r="BD400"/>
      <c r="BE400"/>
      <c r="BF400"/>
      <c r="BG400"/>
      <c r="BH400"/>
      <c r="BI400"/>
      <c r="BJ400"/>
      <c r="BK400"/>
      <c r="BL400"/>
      <c r="BM400"/>
      <c r="BN400"/>
      <c r="BO400"/>
      <c r="BP400"/>
      <c r="BQ400"/>
    </row>
    <row r="401" spans="1:69" ht="27" hidden="1" customHeight="1" x14ac:dyDescent="0.25">
      <c r="A401" s="55"/>
      <c r="B401" s="47"/>
      <c r="C401" s="48"/>
      <c r="D401" s="79"/>
      <c r="E401" s="48"/>
      <c r="F401" s="49"/>
      <c r="G401" s="50"/>
      <c r="H401" s="51"/>
      <c r="I401" s="52"/>
      <c r="J401" s="53" t="str">
        <f>IF(ISERROR(VLOOKUP(I401,[1]Eje_Pilar!$C$2:$E$47,2,FALSE))," ",VLOOKUP(I401,[1]Eje_Pilar!$C$2:$E$47,2,FALSE))</f>
        <v xml:space="preserve"> </v>
      </c>
      <c r="K401" s="53" t="str">
        <f>IF(ISERROR(VLOOKUP(I401,[1]Eje_Pilar!$C$2:$E$47,3,FALSE))," ",VLOOKUP(I401,[1]Eje_Pilar!$C$2:$E$47,3,FALSE))</f>
        <v xml:space="preserve"> </v>
      </c>
      <c r="L401" s="54"/>
      <c r="M401" s="55"/>
      <c r="N401" s="56"/>
      <c r="O401" s="57"/>
      <c r="P401" s="58"/>
      <c r="Q401" s="59"/>
      <c r="R401" s="60"/>
      <c r="S401" s="57"/>
      <c r="T401" s="61">
        <f t="shared" ref="T401:T464" si="37">+O401+Q401+S401</f>
        <v>0</v>
      </c>
      <c r="U401" s="62"/>
      <c r="V401" s="63"/>
      <c r="W401" s="63"/>
      <c r="X401" s="63"/>
      <c r="Y401" s="47"/>
      <c r="Z401" s="47"/>
      <c r="AA401" s="65"/>
      <c r="AB401" s="55"/>
      <c r="AC401" s="55"/>
      <c r="AD401" s="55"/>
      <c r="AE401" s="55"/>
      <c r="AF401" s="66" t="str">
        <f t="shared" si="36"/>
        <v>-</v>
      </c>
      <c r="AG401" s="67">
        <f>IF(SUMPRODUCT((A$14:A401=A401)*(B$14:B401=B401)*(C$14:C401=C401))&gt;1,0,1)</f>
        <v>0</v>
      </c>
      <c r="AH401" s="68" t="str">
        <f t="shared" ref="AH401:AH464" si="38">IFERROR(VLOOKUP(D401,tipo,1,FALSE),"NO")</f>
        <v>NO</v>
      </c>
      <c r="AI401" s="68" t="str">
        <f t="shared" ref="AI401:AI464" si="39">IFERROR(VLOOKUP(E401,modal,1,FALSE),"NO")</f>
        <v>NO</v>
      </c>
      <c r="AJ401" s="69" t="str">
        <f>IFERROR(VLOOKUP(F401,[1]Tipo!$C$12:$C$27,1,FALSE),"NO")</f>
        <v>NO</v>
      </c>
      <c r="AK401" s="68" t="str">
        <f t="shared" ref="AK401:AK464" si="40">IFERROR(VLOOKUP(H401,afectacion,1,FALSE),"NO")</f>
        <v>NO</v>
      </c>
      <c r="AL401" s="68" t="str">
        <f t="shared" ref="AL401:AL464" si="41">IFERROR(VLOOKUP(I401,programa,1,FALSE),"NO")</f>
        <v>NO</v>
      </c>
      <c r="AM401" s="70"/>
      <c r="AN401" s="70"/>
      <c r="AO401" s="70"/>
      <c r="AP401"/>
      <c r="AQ401"/>
      <c r="AR401"/>
      <c r="AS401"/>
      <c r="AT401"/>
      <c r="AU401"/>
      <c r="AV401"/>
      <c r="AW401"/>
      <c r="AX401"/>
      <c r="AY401"/>
      <c r="AZ401"/>
      <c r="BA401"/>
      <c r="BB401"/>
      <c r="BC401"/>
      <c r="BD401"/>
      <c r="BE401"/>
      <c r="BF401"/>
      <c r="BG401"/>
      <c r="BH401"/>
      <c r="BI401"/>
      <c r="BJ401"/>
      <c r="BK401"/>
      <c r="BL401"/>
      <c r="BM401"/>
      <c r="BN401"/>
      <c r="BO401"/>
      <c r="BP401"/>
      <c r="BQ401"/>
    </row>
    <row r="402" spans="1:69" ht="27" hidden="1" customHeight="1" x14ac:dyDescent="0.25">
      <c r="A402" s="55"/>
      <c r="B402" s="47"/>
      <c r="C402" s="48"/>
      <c r="D402" s="79"/>
      <c r="E402" s="48"/>
      <c r="F402" s="49"/>
      <c r="G402" s="50"/>
      <c r="H402" s="51"/>
      <c r="I402" s="52"/>
      <c r="J402" s="53" t="str">
        <f>IF(ISERROR(VLOOKUP(I402,[1]Eje_Pilar!$C$2:$E$47,2,FALSE))," ",VLOOKUP(I402,[1]Eje_Pilar!$C$2:$E$47,2,FALSE))</f>
        <v xml:space="preserve"> </v>
      </c>
      <c r="K402" s="53" t="str">
        <f>IF(ISERROR(VLOOKUP(I402,[1]Eje_Pilar!$C$2:$E$47,3,FALSE))," ",VLOOKUP(I402,[1]Eje_Pilar!$C$2:$E$47,3,FALSE))</f>
        <v xml:space="preserve"> </v>
      </c>
      <c r="L402" s="54"/>
      <c r="M402" s="55"/>
      <c r="N402" s="56"/>
      <c r="O402" s="57"/>
      <c r="P402" s="58"/>
      <c r="Q402" s="59"/>
      <c r="R402" s="60"/>
      <c r="S402" s="57"/>
      <c r="T402" s="61">
        <f t="shared" si="37"/>
        <v>0</v>
      </c>
      <c r="U402" s="62"/>
      <c r="V402" s="63"/>
      <c r="W402" s="63"/>
      <c r="X402" s="63"/>
      <c r="Y402" s="47"/>
      <c r="Z402" s="47"/>
      <c r="AA402" s="65"/>
      <c r="AB402" s="55"/>
      <c r="AC402" s="55"/>
      <c r="AD402" s="55"/>
      <c r="AE402" s="55"/>
      <c r="AF402" s="66" t="str">
        <f t="shared" si="36"/>
        <v>-</v>
      </c>
      <c r="AG402" s="67">
        <f>IF(SUMPRODUCT((A$14:A402=A402)*(B$14:B402=B402)*(C$14:C402=C402))&gt;1,0,1)</f>
        <v>0</v>
      </c>
      <c r="AH402" s="68" t="str">
        <f t="shared" si="38"/>
        <v>NO</v>
      </c>
      <c r="AI402" s="68" t="str">
        <f t="shared" si="39"/>
        <v>NO</v>
      </c>
      <c r="AJ402" s="69" t="str">
        <f>IFERROR(VLOOKUP(F402,[1]Tipo!$C$12:$C$27,1,FALSE),"NO")</f>
        <v>NO</v>
      </c>
      <c r="AK402" s="68" t="str">
        <f t="shared" si="40"/>
        <v>NO</v>
      </c>
      <c r="AL402" s="68" t="str">
        <f t="shared" si="41"/>
        <v>NO</v>
      </c>
      <c r="AM402" s="70"/>
      <c r="AN402" s="70"/>
      <c r="AO402" s="70"/>
      <c r="AP402"/>
      <c r="AQ402"/>
      <c r="AR402"/>
      <c r="AS402"/>
      <c r="AT402"/>
      <c r="AU402"/>
      <c r="AV402"/>
      <c r="AW402"/>
      <c r="AX402"/>
      <c r="AY402"/>
      <c r="AZ402"/>
      <c r="BA402"/>
      <c r="BB402"/>
      <c r="BC402"/>
      <c r="BD402"/>
      <c r="BE402"/>
      <c r="BF402"/>
      <c r="BG402"/>
      <c r="BH402"/>
      <c r="BI402"/>
      <c r="BJ402"/>
      <c r="BK402"/>
      <c r="BL402"/>
      <c r="BM402"/>
      <c r="BN402"/>
      <c r="BO402"/>
      <c r="BP402"/>
      <c r="BQ402"/>
    </row>
    <row r="403" spans="1:69" ht="27" hidden="1" customHeight="1" x14ac:dyDescent="0.25">
      <c r="A403" s="55"/>
      <c r="B403" s="47"/>
      <c r="C403" s="48"/>
      <c r="D403" s="79"/>
      <c r="E403" s="48"/>
      <c r="F403" s="49"/>
      <c r="G403" s="50"/>
      <c r="H403" s="51"/>
      <c r="I403" s="52"/>
      <c r="J403" s="53" t="str">
        <f>IF(ISERROR(VLOOKUP(I403,[1]Eje_Pilar!$C$2:$E$47,2,FALSE))," ",VLOOKUP(I403,[1]Eje_Pilar!$C$2:$E$47,2,FALSE))</f>
        <v xml:space="preserve"> </v>
      </c>
      <c r="K403" s="53" t="str">
        <f>IF(ISERROR(VLOOKUP(I403,[1]Eje_Pilar!$C$2:$E$47,3,FALSE))," ",VLOOKUP(I403,[1]Eje_Pilar!$C$2:$E$47,3,FALSE))</f>
        <v xml:space="preserve"> </v>
      </c>
      <c r="L403" s="54"/>
      <c r="M403" s="55"/>
      <c r="N403" s="56"/>
      <c r="O403" s="57"/>
      <c r="P403" s="58"/>
      <c r="Q403" s="59"/>
      <c r="R403" s="60"/>
      <c r="S403" s="57"/>
      <c r="T403" s="61">
        <f t="shared" si="37"/>
        <v>0</v>
      </c>
      <c r="U403" s="62"/>
      <c r="V403" s="63"/>
      <c r="W403" s="63"/>
      <c r="X403" s="63"/>
      <c r="Y403" s="47"/>
      <c r="Z403" s="47"/>
      <c r="AA403" s="65"/>
      <c r="AB403" s="55"/>
      <c r="AC403" s="55"/>
      <c r="AD403" s="55"/>
      <c r="AE403" s="55"/>
      <c r="AF403" s="66" t="str">
        <f t="shared" si="36"/>
        <v>-</v>
      </c>
      <c r="AG403" s="67">
        <f>IF(SUMPRODUCT((A$14:A403=A403)*(B$14:B403=B403)*(C$14:C403=C403))&gt;1,0,1)</f>
        <v>0</v>
      </c>
      <c r="AH403" s="68" t="str">
        <f t="shared" si="38"/>
        <v>NO</v>
      </c>
      <c r="AI403" s="68" t="str">
        <f t="shared" si="39"/>
        <v>NO</v>
      </c>
      <c r="AJ403" s="69" t="str">
        <f>IFERROR(VLOOKUP(F403,[1]Tipo!$C$12:$C$27,1,FALSE),"NO")</f>
        <v>NO</v>
      </c>
      <c r="AK403" s="68" t="str">
        <f t="shared" si="40"/>
        <v>NO</v>
      </c>
      <c r="AL403" s="68" t="str">
        <f t="shared" si="41"/>
        <v>NO</v>
      </c>
      <c r="AM403" s="70"/>
      <c r="AN403" s="70"/>
      <c r="AO403" s="70"/>
      <c r="AP403"/>
      <c r="AQ403"/>
      <c r="AR403"/>
      <c r="AS403"/>
      <c r="AT403"/>
      <c r="AU403"/>
      <c r="AV403"/>
      <c r="AW403"/>
      <c r="AX403"/>
      <c r="AY403"/>
      <c r="AZ403"/>
      <c r="BA403"/>
      <c r="BB403"/>
      <c r="BC403"/>
      <c r="BD403"/>
      <c r="BE403"/>
      <c r="BF403"/>
      <c r="BG403"/>
      <c r="BH403"/>
      <c r="BI403"/>
      <c r="BJ403"/>
      <c r="BK403"/>
      <c r="BL403"/>
      <c r="BM403"/>
      <c r="BN403"/>
      <c r="BO403"/>
      <c r="BP403"/>
      <c r="BQ403"/>
    </row>
    <row r="404" spans="1:69" ht="27" hidden="1" customHeight="1" x14ac:dyDescent="0.25">
      <c r="A404" s="55"/>
      <c r="B404" s="47"/>
      <c r="C404" s="48"/>
      <c r="D404" s="79"/>
      <c r="E404" s="48"/>
      <c r="F404" s="49"/>
      <c r="G404" s="50"/>
      <c r="H404" s="51"/>
      <c r="I404" s="52"/>
      <c r="J404" s="53" t="str">
        <f>IF(ISERROR(VLOOKUP(I404,[1]Eje_Pilar!$C$2:$E$47,2,FALSE))," ",VLOOKUP(I404,[1]Eje_Pilar!$C$2:$E$47,2,FALSE))</f>
        <v xml:space="preserve"> </v>
      </c>
      <c r="K404" s="53" t="str">
        <f>IF(ISERROR(VLOOKUP(I404,[1]Eje_Pilar!$C$2:$E$47,3,FALSE))," ",VLOOKUP(I404,[1]Eje_Pilar!$C$2:$E$47,3,FALSE))</f>
        <v xml:space="preserve"> </v>
      </c>
      <c r="L404" s="54"/>
      <c r="M404" s="55"/>
      <c r="N404" s="56"/>
      <c r="O404" s="57"/>
      <c r="P404" s="58"/>
      <c r="Q404" s="59"/>
      <c r="R404" s="60"/>
      <c r="S404" s="57"/>
      <c r="T404" s="61">
        <f t="shared" si="37"/>
        <v>0</v>
      </c>
      <c r="U404" s="62"/>
      <c r="V404" s="63"/>
      <c r="W404" s="63"/>
      <c r="X404" s="63"/>
      <c r="Y404" s="47"/>
      <c r="Z404" s="47"/>
      <c r="AA404" s="65"/>
      <c r="AB404" s="55"/>
      <c r="AC404" s="55"/>
      <c r="AD404" s="55"/>
      <c r="AE404" s="55"/>
      <c r="AF404" s="66" t="str">
        <f t="shared" si="36"/>
        <v>-</v>
      </c>
      <c r="AG404" s="67">
        <f>IF(SUMPRODUCT((A$14:A404=A404)*(B$14:B404=B404)*(C$14:C404=C404))&gt;1,0,1)</f>
        <v>0</v>
      </c>
      <c r="AH404" s="68" t="str">
        <f t="shared" si="38"/>
        <v>NO</v>
      </c>
      <c r="AI404" s="68" t="str">
        <f t="shared" si="39"/>
        <v>NO</v>
      </c>
      <c r="AJ404" s="69" t="str">
        <f>IFERROR(VLOOKUP(F404,[1]Tipo!$C$12:$C$27,1,FALSE),"NO")</f>
        <v>NO</v>
      </c>
      <c r="AK404" s="68" t="str">
        <f t="shared" si="40"/>
        <v>NO</v>
      </c>
      <c r="AL404" s="68" t="str">
        <f t="shared" si="41"/>
        <v>NO</v>
      </c>
      <c r="AM404" s="70"/>
      <c r="AN404" s="70"/>
      <c r="AO404" s="70"/>
      <c r="AP404"/>
      <c r="AQ404"/>
      <c r="AR404"/>
      <c r="AS404"/>
      <c r="AT404"/>
      <c r="AU404"/>
      <c r="AV404"/>
      <c r="AW404"/>
      <c r="AX404"/>
      <c r="AY404"/>
      <c r="AZ404"/>
      <c r="BA404"/>
      <c r="BB404"/>
      <c r="BC404"/>
      <c r="BD404"/>
      <c r="BE404"/>
      <c r="BF404"/>
      <c r="BG404"/>
      <c r="BH404"/>
      <c r="BI404"/>
      <c r="BJ404"/>
      <c r="BK404"/>
      <c r="BL404"/>
      <c r="BM404"/>
      <c r="BN404"/>
      <c r="BO404"/>
      <c r="BP404"/>
      <c r="BQ404"/>
    </row>
    <row r="405" spans="1:69" ht="27" hidden="1" customHeight="1" x14ac:dyDescent="0.25">
      <c r="A405" s="55"/>
      <c r="B405" s="47"/>
      <c r="C405" s="48"/>
      <c r="D405" s="79"/>
      <c r="E405" s="48"/>
      <c r="F405" s="49"/>
      <c r="G405" s="50"/>
      <c r="H405" s="51"/>
      <c r="I405" s="52"/>
      <c r="J405" s="53" t="str">
        <f>IF(ISERROR(VLOOKUP(I405,[1]Eje_Pilar!$C$2:$E$47,2,FALSE))," ",VLOOKUP(I405,[1]Eje_Pilar!$C$2:$E$47,2,FALSE))</f>
        <v xml:space="preserve"> </v>
      </c>
      <c r="K405" s="53" t="str">
        <f>IF(ISERROR(VLOOKUP(I405,[1]Eje_Pilar!$C$2:$E$47,3,FALSE))," ",VLOOKUP(I405,[1]Eje_Pilar!$C$2:$E$47,3,FALSE))</f>
        <v xml:space="preserve"> </v>
      </c>
      <c r="L405" s="54"/>
      <c r="M405" s="55"/>
      <c r="N405" s="56"/>
      <c r="O405" s="57"/>
      <c r="P405" s="58"/>
      <c r="Q405" s="59"/>
      <c r="R405" s="60"/>
      <c r="S405" s="57"/>
      <c r="T405" s="61">
        <f t="shared" si="37"/>
        <v>0</v>
      </c>
      <c r="U405" s="62"/>
      <c r="V405" s="63"/>
      <c r="W405" s="63"/>
      <c r="X405" s="63"/>
      <c r="Y405" s="47"/>
      <c r="Z405" s="47"/>
      <c r="AA405" s="65"/>
      <c r="AB405" s="55"/>
      <c r="AC405" s="55"/>
      <c r="AD405" s="55"/>
      <c r="AE405" s="55"/>
      <c r="AF405" s="66" t="str">
        <f t="shared" si="36"/>
        <v>-</v>
      </c>
      <c r="AG405" s="67">
        <f>IF(SUMPRODUCT((A$14:A405=A405)*(B$14:B405=B405)*(C$14:C405=C405))&gt;1,0,1)</f>
        <v>0</v>
      </c>
      <c r="AH405" s="68" t="str">
        <f t="shared" si="38"/>
        <v>NO</v>
      </c>
      <c r="AI405" s="68" t="str">
        <f t="shared" si="39"/>
        <v>NO</v>
      </c>
      <c r="AJ405" s="69" t="str">
        <f>IFERROR(VLOOKUP(F405,[1]Tipo!$C$12:$C$27,1,FALSE),"NO")</f>
        <v>NO</v>
      </c>
      <c r="AK405" s="68" t="str">
        <f t="shared" si="40"/>
        <v>NO</v>
      </c>
      <c r="AL405" s="68" t="str">
        <f t="shared" si="41"/>
        <v>NO</v>
      </c>
      <c r="AM405" s="70"/>
      <c r="AN405" s="70"/>
      <c r="AO405" s="70"/>
      <c r="AP405"/>
      <c r="AQ405"/>
      <c r="AR405"/>
      <c r="AS405"/>
      <c r="AT405"/>
      <c r="AU405"/>
      <c r="AV405"/>
      <c r="AW405"/>
      <c r="AX405"/>
      <c r="AY405"/>
      <c r="AZ405"/>
      <c r="BA405"/>
      <c r="BB405"/>
      <c r="BC405"/>
      <c r="BD405"/>
      <c r="BE405"/>
      <c r="BF405"/>
      <c r="BG405"/>
      <c r="BH405"/>
      <c r="BI405"/>
      <c r="BJ405"/>
      <c r="BK405"/>
      <c r="BL405"/>
      <c r="BM405"/>
      <c r="BN405"/>
      <c r="BO405"/>
      <c r="BP405"/>
      <c r="BQ405"/>
    </row>
    <row r="406" spans="1:69" ht="27" hidden="1" customHeight="1" x14ac:dyDescent="0.25">
      <c r="A406" s="55"/>
      <c r="B406" s="47"/>
      <c r="C406" s="48"/>
      <c r="D406" s="79"/>
      <c r="E406" s="48"/>
      <c r="F406" s="49"/>
      <c r="G406" s="50"/>
      <c r="H406" s="51"/>
      <c r="I406" s="52"/>
      <c r="J406" s="53" t="str">
        <f>IF(ISERROR(VLOOKUP(I406,[1]Eje_Pilar!$C$2:$E$47,2,FALSE))," ",VLOOKUP(I406,[1]Eje_Pilar!$C$2:$E$47,2,FALSE))</f>
        <v xml:space="preserve"> </v>
      </c>
      <c r="K406" s="53" t="str">
        <f>IF(ISERROR(VLOOKUP(I406,[1]Eje_Pilar!$C$2:$E$47,3,FALSE))," ",VLOOKUP(I406,[1]Eje_Pilar!$C$2:$E$47,3,FALSE))</f>
        <v xml:space="preserve"> </v>
      </c>
      <c r="L406" s="54"/>
      <c r="M406" s="55"/>
      <c r="N406" s="56"/>
      <c r="O406" s="57"/>
      <c r="P406" s="58"/>
      <c r="Q406" s="59"/>
      <c r="R406" s="60"/>
      <c r="S406" s="57"/>
      <c r="T406" s="61">
        <f t="shared" si="37"/>
        <v>0</v>
      </c>
      <c r="U406" s="62"/>
      <c r="V406" s="63"/>
      <c r="W406" s="63"/>
      <c r="X406" s="63"/>
      <c r="Y406" s="47"/>
      <c r="Z406" s="47"/>
      <c r="AA406" s="65"/>
      <c r="AB406" s="55"/>
      <c r="AC406" s="55"/>
      <c r="AD406" s="55"/>
      <c r="AE406" s="55"/>
      <c r="AF406" s="66" t="str">
        <f t="shared" si="36"/>
        <v>-</v>
      </c>
      <c r="AG406" s="67">
        <f>IF(SUMPRODUCT((A$14:A406=A406)*(B$14:B406=B406)*(C$14:C406=C406))&gt;1,0,1)</f>
        <v>0</v>
      </c>
      <c r="AH406" s="68" t="str">
        <f t="shared" si="38"/>
        <v>NO</v>
      </c>
      <c r="AI406" s="68" t="str">
        <f t="shared" si="39"/>
        <v>NO</v>
      </c>
      <c r="AJ406" s="69" t="str">
        <f>IFERROR(VLOOKUP(F406,[1]Tipo!$C$12:$C$27,1,FALSE),"NO")</f>
        <v>NO</v>
      </c>
      <c r="AK406" s="68" t="str">
        <f t="shared" si="40"/>
        <v>NO</v>
      </c>
      <c r="AL406" s="68" t="str">
        <f t="shared" si="41"/>
        <v>NO</v>
      </c>
      <c r="AM406" s="70"/>
      <c r="AN406" s="70"/>
      <c r="AO406" s="70"/>
      <c r="AP406"/>
      <c r="AQ406"/>
      <c r="AR406"/>
      <c r="AS406"/>
      <c r="AT406"/>
      <c r="AU406"/>
      <c r="AV406"/>
      <c r="AW406"/>
      <c r="AX406"/>
      <c r="AY406"/>
      <c r="AZ406"/>
      <c r="BA406"/>
      <c r="BB406"/>
      <c r="BC406"/>
      <c r="BD406"/>
      <c r="BE406"/>
      <c r="BF406"/>
      <c r="BG406"/>
      <c r="BH406"/>
      <c r="BI406"/>
      <c r="BJ406"/>
      <c r="BK406"/>
      <c r="BL406"/>
      <c r="BM406"/>
      <c r="BN406"/>
      <c r="BO406"/>
      <c r="BP406"/>
      <c r="BQ406"/>
    </row>
    <row r="407" spans="1:69" ht="27" hidden="1" customHeight="1" x14ac:dyDescent="0.25">
      <c r="A407" s="55"/>
      <c r="B407" s="47"/>
      <c r="C407" s="48"/>
      <c r="D407" s="79"/>
      <c r="E407" s="48"/>
      <c r="F407" s="49"/>
      <c r="G407" s="50"/>
      <c r="H407" s="51"/>
      <c r="I407" s="52"/>
      <c r="J407" s="53" t="str">
        <f>IF(ISERROR(VLOOKUP(I407,[1]Eje_Pilar!$C$2:$E$47,2,FALSE))," ",VLOOKUP(I407,[1]Eje_Pilar!$C$2:$E$47,2,FALSE))</f>
        <v xml:space="preserve"> </v>
      </c>
      <c r="K407" s="53" t="str">
        <f>IF(ISERROR(VLOOKUP(I407,[1]Eje_Pilar!$C$2:$E$47,3,FALSE))," ",VLOOKUP(I407,[1]Eje_Pilar!$C$2:$E$47,3,FALSE))</f>
        <v xml:space="preserve"> </v>
      </c>
      <c r="L407" s="54"/>
      <c r="M407" s="55"/>
      <c r="N407" s="56"/>
      <c r="O407" s="57"/>
      <c r="P407" s="58"/>
      <c r="Q407" s="59"/>
      <c r="R407" s="60"/>
      <c r="S407" s="57"/>
      <c r="T407" s="61">
        <f t="shared" si="37"/>
        <v>0</v>
      </c>
      <c r="U407" s="62"/>
      <c r="V407" s="63"/>
      <c r="W407" s="63"/>
      <c r="X407" s="63"/>
      <c r="Y407" s="47"/>
      <c r="Z407" s="47"/>
      <c r="AA407" s="65"/>
      <c r="AB407" s="55"/>
      <c r="AC407" s="55"/>
      <c r="AD407" s="55"/>
      <c r="AE407" s="55"/>
      <c r="AF407" s="66" t="str">
        <f t="shared" si="36"/>
        <v>-</v>
      </c>
      <c r="AG407" s="67">
        <f>IF(SUMPRODUCT((A$14:A407=A407)*(B$14:B407=B407)*(C$14:C407=C407))&gt;1,0,1)</f>
        <v>0</v>
      </c>
      <c r="AH407" s="68" t="str">
        <f t="shared" si="38"/>
        <v>NO</v>
      </c>
      <c r="AI407" s="68" t="str">
        <f t="shared" si="39"/>
        <v>NO</v>
      </c>
      <c r="AJ407" s="69" t="str">
        <f>IFERROR(VLOOKUP(F407,[1]Tipo!$C$12:$C$27,1,FALSE),"NO")</f>
        <v>NO</v>
      </c>
      <c r="AK407" s="68" t="str">
        <f t="shared" si="40"/>
        <v>NO</v>
      </c>
      <c r="AL407" s="68" t="str">
        <f t="shared" si="41"/>
        <v>NO</v>
      </c>
      <c r="AM407" s="70"/>
      <c r="AN407" s="70"/>
      <c r="AO407" s="70"/>
      <c r="AP407"/>
      <c r="AQ407"/>
      <c r="AR407"/>
      <c r="AS407"/>
      <c r="AT407"/>
      <c r="AU407"/>
      <c r="AV407"/>
      <c r="AW407"/>
      <c r="AX407"/>
      <c r="AY407"/>
      <c r="AZ407"/>
      <c r="BA407"/>
      <c r="BB407"/>
      <c r="BC407"/>
      <c r="BD407"/>
      <c r="BE407"/>
      <c r="BF407"/>
      <c r="BG407"/>
      <c r="BH407"/>
      <c r="BI407"/>
      <c r="BJ407"/>
      <c r="BK407"/>
      <c r="BL407"/>
      <c r="BM407"/>
      <c r="BN407"/>
      <c r="BO407"/>
      <c r="BP407"/>
      <c r="BQ407"/>
    </row>
    <row r="408" spans="1:69" ht="27" hidden="1" customHeight="1" x14ac:dyDescent="0.25">
      <c r="A408" s="55"/>
      <c r="B408" s="47"/>
      <c r="C408" s="48"/>
      <c r="D408" s="79"/>
      <c r="E408" s="48"/>
      <c r="F408" s="49"/>
      <c r="G408" s="50"/>
      <c r="H408" s="51"/>
      <c r="I408" s="52"/>
      <c r="J408" s="53" t="str">
        <f>IF(ISERROR(VLOOKUP(I408,[1]Eje_Pilar!$C$2:$E$47,2,FALSE))," ",VLOOKUP(I408,[1]Eje_Pilar!$C$2:$E$47,2,FALSE))</f>
        <v xml:space="preserve"> </v>
      </c>
      <c r="K408" s="53" t="str">
        <f>IF(ISERROR(VLOOKUP(I408,[1]Eje_Pilar!$C$2:$E$47,3,FALSE))," ",VLOOKUP(I408,[1]Eje_Pilar!$C$2:$E$47,3,FALSE))</f>
        <v xml:space="preserve"> </v>
      </c>
      <c r="L408" s="54"/>
      <c r="M408" s="55"/>
      <c r="N408" s="56"/>
      <c r="O408" s="57"/>
      <c r="P408" s="58"/>
      <c r="Q408" s="59"/>
      <c r="R408" s="60"/>
      <c r="S408" s="57"/>
      <c r="T408" s="61">
        <f t="shared" si="37"/>
        <v>0</v>
      </c>
      <c r="U408" s="62"/>
      <c r="V408" s="63"/>
      <c r="W408" s="63"/>
      <c r="X408" s="63"/>
      <c r="Y408" s="47"/>
      <c r="Z408" s="47"/>
      <c r="AA408" s="65"/>
      <c r="AB408" s="55"/>
      <c r="AC408" s="55"/>
      <c r="AD408" s="55"/>
      <c r="AE408" s="55"/>
      <c r="AF408" s="66" t="str">
        <f t="shared" si="36"/>
        <v>-</v>
      </c>
      <c r="AG408" s="67">
        <f>IF(SUMPRODUCT((A$14:A408=A408)*(B$14:B408=B408)*(C$14:C408=C408))&gt;1,0,1)</f>
        <v>0</v>
      </c>
      <c r="AH408" s="68" t="str">
        <f t="shared" si="38"/>
        <v>NO</v>
      </c>
      <c r="AI408" s="68" t="str">
        <f t="shared" si="39"/>
        <v>NO</v>
      </c>
      <c r="AJ408" s="69" t="str">
        <f>IFERROR(VLOOKUP(F408,[1]Tipo!$C$12:$C$27,1,FALSE),"NO")</f>
        <v>NO</v>
      </c>
      <c r="AK408" s="68" t="str">
        <f t="shared" si="40"/>
        <v>NO</v>
      </c>
      <c r="AL408" s="68" t="str">
        <f t="shared" si="41"/>
        <v>NO</v>
      </c>
      <c r="AM408" s="70"/>
      <c r="AN408" s="70"/>
      <c r="AO408" s="70"/>
      <c r="AP408"/>
      <c r="AQ408"/>
      <c r="AR408"/>
      <c r="AS408"/>
      <c r="AT408"/>
      <c r="AU408"/>
      <c r="AV408"/>
      <c r="AW408"/>
      <c r="AX408"/>
      <c r="AY408"/>
      <c r="AZ408"/>
      <c r="BA408"/>
      <c r="BB408"/>
      <c r="BC408"/>
      <c r="BD408"/>
      <c r="BE408"/>
      <c r="BF408"/>
      <c r="BG408"/>
      <c r="BH408"/>
      <c r="BI408"/>
      <c r="BJ408"/>
      <c r="BK408"/>
      <c r="BL408"/>
      <c r="BM408"/>
      <c r="BN408"/>
      <c r="BO408"/>
      <c r="BP408"/>
      <c r="BQ408"/>
    </row>
    <row r="409" spans="1:69" ht="27" hidden="1" customHeight="1" x14ac:dyDescent="0.25">
      <c r="A409" s="55"/>
      <c r="B409" s="47"/>
      <c r="C409" s="48"/>
      <c r="D409" s="79"/>
      <c r="E409" s="48"/>
      <c r="F409" s="49"/>
      <c r="G409" s="50"/>
      <c r="H409" s="51"/>
      <c r="I409" s="52"/>
      <c r="J409" s="53" t="str">
        <f>IF(ISERROR(VLOOKUP(I409,[1]Eje_Pilar!$C$2:$E$47,2,FALSE))," ",VLOOKUP(I409,[1]Eje_Pilar!$C$2:$E$47,2,FALSE))</f>
        <v xml:space="preserve"> </v>
      </c>
      <c r="K409" s="53" t="str">
        <f>IF(ISERROR(VLOOKUP(I409,[1]Eje_Pilar!$C$2:$E$47,3,FALSE))," ",VLOOKUP(I409,[1]Eje_Pilar!$C$2:$E$47,3,FALSE))</f>
        <v xml:space="preserve"> </v>
      </c>
      <c r="L409" s="54"/>
      <c r="M409" s="55"/>
      <c r="N409" s="56"/>
      <c r="O409" s="57"/>
      <c r="P409" s="58"/>
      <c r="Q409" s="59"/>
      <c r="R409" s="60"/>
      <c r="S409" s="57"/>
      <c r="T409" s="61">
        <f t="shared" si="37"/>
        <v>0</v>
      </c>
      <c r="U409" s="62"/>
      <c r="V409" s="63"/>
      <c r="W409" s="63"/>
      <c r="X409" s="63"/>
      <c r="Y409" s="47"/>
      <c r="Z409" s="47"/>
      <c r="AA409" s="65"/>
      <c r="AB409" s="55"/>
      <c r="AC409" s="55"/>
      <c r="AD409" s="55"/>
      <c r="AE409" s="55"/>
      <c r="AF409" s="66" t="str">
        <f t="shared" si="36"/>
        <v>-</v>
      </c>
      <c r="AG409" s="67">
        <f>IF(SUMPRODUCT((A$14:A409=A409)*(B$14:B409=B409)*(C$14:C409=C409))&gt;1,0,1)</f>
        <v>0</v>
      </c>
      <c r="AH409" s="68" t="str">
        <f t="shared" si="38"/>
        <v>NO</v>
      </c>
      <c r="AI409" s="68" t="str">
        <f t="shared" si="39"/>
        <v>NO</v>
      </c>
      <c r="AJ409" s="69" t="str">
        <f>IFERROR(VLOOKUP(F409,[1]Tipo!$C$12:$C$27,1,FALSE),"NO")</f>
        <v>NO</v>
      </c>
      <c r="AK409" s="68" t="str">
        <f t="shared" si="40"/>
        <v>NO</v>
      </c>
      <c r="AL409" s="68" t="str">
        <f t="shared" si="41"/>
        <v>NO</v>
      </c>
      <c r="AM409" s="70"/>
      <c r="AN409" s="70"/>
      <c r="AO409" s="70"/>
      <c r="AP409"/>
      <c r="AQ409"/>
      <c r="AR409"/>
      <c r="AS409"/>
      <c r="AT409"/>
      <c r="AU409"/>
      <c r="AV409"/>
      <c r="AW409"/>
      <c r="AX409"/>
      <c r="AY409"/>
      <c r="AZ409"/>
      <c r="BA409"/>
      <c r="BB409"/>
      <c r="BC409"/>
      <c r="BD409"/>
      <c r="BE409"/>
      <c r="BF409"/>
      <c r="BG409"/>
      <c r="BH409"/>
      <c r="BI409"/>
      <c r="BJ409"/>
      <c r="BK409"/>
      <c r="BL409"/>
      <c r="BM409"/>
      <c r="BN409"/>
      <c r="BO409"/>
      <c r="BP409"/>
      <c r="BQ409"/>
    </row>
    <row r="410" spans="1:69" ht="27" hidden="1" customHeight="1" x14ac:dyDescent="0.25">
      <c r="A410" s="55"/>
      <c r="B410" s="47"/>
      <c r="C410" s="48"/>
      <c r="D410" s="79"/>
      <c r="E410" s="48"/>
      <c r="F410" s="49"/>
      <c r="G410" s="50"/>
      <c r="H410" s="51"/>
      <c r="I410" s="52"/>
      <c r="J410" s="53" t="str">
        <f>IF(ISERROR(VLOOKUP(I410,[1]Eje_Pilar!$C$2:$E$47,2,FALSE))," ",VLOOKUP(I410,[1]Eje_Pilar!$C$2:$E$47,2,FALSE))</f>
        <v xml:space="preserve"> </v>
      </c>
      <c r="K410" s="53" t="str">
        <f>IF(ISERROR(VLOOKUP(I410,[1]Eje_Pilar!$C$2:$E$47,3,FALSE))," ",VLOOKUP(I410,[1]Eje_Pilar!$C$2:$E$47,3,FALSE))</f>
        <v xml:space="preserve"> </v>
      </c>
      <c r="L410" s="54"/>
      <c r="M410" s="55"/>
      <c r="N410" s="56"/>
      <c r="O410" s="57"/>
      <c r="P410" s="58"/>
      <c r="Q410" s="59"/>
      <c r="R410" s="60"/>
      <c r="S410" s="57"/>
      <c r="T410" s="61">
        <f t="shared" si="37"/>
        <v>0</v>
      </c>
      <c r="U410" s="62"/>
      <c r="V410" s="63"/>
      <c r="W410" s="63"/>
      <c r="X410" s="63"/>
      <c r="Y410" s="47"/>
      <c r="Z410" s="47"/>
      <c r="AA410" s="65"/>
      <c r="AB410" s="55"/>
      <c r="AC410" s="55"/>
      <c r="AD410" s="55"/>
      <c r="AE410" s="55"/>
      <c r="AF410" s="66" t="str">
        <f t="shared" si="36"/>
        <v>-</v>
      </c>
      <c r="AG410" s="67">
        <f>IF(SUMPRODUCT((A$14:A410=A410)*(B$14:B410=B410)*(C$14:C410=C410))&gt;1,0,1)</f>
        <v>0</v>
      </c>
      <c r="AH410" s="68" t="str">
        <f t="shared" si="38"/>
        <v>NO</v>
      </c>
      <c r="AI410" s="68" t="str">
        <f t="shared" si="39"/>
        <v>NO</v>
      </c>
      <c r="AJ410" s="69" t="str">
        <f>IFERROR(VLOOKUP(F410,[1]Tipo!$C$12:$C$27,1,FALSE),"NO")</f>
        <v>NO</v>
      </c>
      <c r="AK410" s="68" t="str">
        <f t="shared" si="40"/>
        <v>NO</v>
      </c>
      <c r="AL410" s="68" t="str">
        <f t="shared" si="41"/>
        <v>NO</v>
      </c>
      <c r="AM410" s="70"/>
      <c r="AN410" s="70"/>
      <c r="AO410" s="70"/>
      <c r="AP410"/>
      <c r="AQ410"/>
      <c r="AR410"/>
      <c r="AS410"/>
      <c r="AT410"/>
      <c r="AU410"/>
      <c r="AV410"/>
      <c r="AW410"/>
      <c r="AX410"/>
      <c r="AY410"/>
      <c r="AZ410"/>
      <c r="BA410"/>
      <c r="BB410"/>
      <c r="BC410"/>
      <c r="BD410"/>
      <c r="BE410"/>
      <c r="BF410"/>
      <c r="BG410"/>
      <c r="BH410"/>
      <c r="BI410"/>
      <c r="BJ410"/>
      <c r="BK410"/>
      <c r="BL410"/>
      <c r="BM410"/>
      <c r="BN410"/>
      <c r="BO410"/>
      <c r="BP410"/>
      <c r="BQ410"/>
    </row>
    <row r="411" spans="1:69" ht="27" hidden="1" customHeight="1" x14ac:dyDescent="0.25">
      <c r="A411" s="55"/>
      <c r="B411" s="47"/>
      <c r="C411" s="48"/>
      <c r="D411" s="79"/>
      <c r="E411" s="48"/>
      <c r="F411" s="49"/>
      <c r="G411" s="50"/>
      <c r="H411" s="51"/>
      <c r="I411" s="52"/>
      <c r="J411" s="53" t="str">
        <f>IF(ISERROR(VLOOKUP(I411,[1]Eje_Pilar!$C$2:$E$47,2,FALSE))," ",VLOOKUP(I411,[1]Eje_Pilar!$C$2:$E$47,2,FALSE))</f>
        <v xml:space="preserve"> </v>
      </c>
      <c r="K411" s="53" t="str">
        <f>IF(ISERROR(VLOOKUP(I411,[1]Eje_Pilar!$C$2:$E$47,3,FALSE))," ",VLOOKUP(I411,[1]Eje_Pilar!$C$2:$E$47,3,FALSE))</f>
        <v xml:space="preserve"> </v>
      </c>
      <c r="L411" s="54"/>
      <c r="M411" s="55"/>
      <c r="N411" s="56"/>
      <c r="O411" s="57"/>
      <c r="P411" s="58"/>
      <c r="Q411" s="59"/>
      <c r="R411" s="60"/>
      <c r="S411" s="57"/>
      <c r="T411" s="61">
        <f t="shared" si="37"/>
        <v>0</v>
      </c>
      <c r="U411" s="62"/>
      <c r="V411" s="63"/>
      <c r="W411" s="63"/>
      <c r="X411" s="63"/>
      <c r="Y411" s="47"/>
      <c r="Z411" s="47"/>
      <c r="AA411" s="65"/>
      <c r="AB411" s="55"/>
      <c r="AC411" s="55"/>
      <c r="AD411" s="55"/>
      <c r="AE411" s="55"/>
      <c r="AF411" s="66" t="str">
        <f t="shared" si="36"/>
        <v>-</v>
      </c>
      <c r="AG411" s="67">
        <f>IF(SUMPRODUCT((A$14:A411=A411)*(B$14:B411=B411)*(C$14:C411=C411))&gt;1,0,1)</f>
        <v>0</v>
      </c>
      <c r="AH411" s="68" t="str">
        <f t="shared" si="38"/>
        <v>NO</v>
      </c>
      <c r="AI411" s="68" t="str">
        <f t="shared" si="39"/>
        <v>NO</v>
      </c>
      <c r="AJ411" s="69" t="str">
        <f>IFERROR(VLOOKUP(F411,[1]Tipo!$C$12:$C$27,1,FALSE),"NO")</f>
        <v>NO</v>
      </c>
      <c r="AK411" s="68" t="str">
        <f t="shared" si="40"/>
        <v>NO</v>
      </c>
      <c r="AL411" s="68" t="str">
        <f t="shared" si="41"/>
        <v>NO</v>
      </c>
      <c r="AM411" s="70"/>
      <c r="AN411" s="70"/>
      <c r="AO411" s="70"/>
      <c r="AP411"/>
      <c r="AQ411"/>
      <c r="AR411"/>
      <c r="AS411"/>
      <c r="AT411"/>
      <c r="AU411"/>
      <c r="AV411"/>
      <c r="AW411"/>
      <c r="AX411"/>
      <c r="AY411"/>
      <c r="AZ411"/>
      <c r="BA411"/>
      <c r="BB411"/>
      <c r="BC411"/>
      <c r="BD411"/>
      <c r="BE411"/>
      <c r="BF411"/>
      <c r="BG411"/>
      <c r="BH411"/>
      <c r="BI411"/>
      <c r="BJ411"/>
      <c r="BK411"/>
      <c r="BL411"/>
      <c r="BM411"/>
      <c r="BN411"/>
      <c r="BO411"/>
      <c r="BP411"/>
      <c r="BQ411"/>
    </row>
    <row r="412" spans="1:69" ht="27" hidden="1" customHeight="1" x14ac:dyDescent="0.25">
      <c r="A412" s="55"/>
      <c r="B412" s="47"/>
      <c r="C412" s="48"/>
      <c r="D412" s="79"/>
      <c r="E412" s="48"/>
      <c r="F412" s="49"/>
      <c r="G412" s="50"/>
      <c r="H412" s="51"/>
      <c r="I412" s="52"/>
      <c r="J412" s="53" t="str">
        <f>IF(ISERROR(VLOOKUP(I412,[1]Eje_Pilar!$C$2:$E$47,2,FALSE))," ",VLOOKUP(I412,[1]Eje_Pilar!$C$2:$E$47,2,FALSE))</f>
        <v xml:space="preserve"> </v>
      </c>
      <c r="K412" s="53" t="str">
        <f>IF(ISERROR(VLOOKUP(I412,[1]Eje_Pilar!$C$2:$E$47,3,FALSE))," ",VLOOKUP(I412,[1]Eje_Pilar!$C$2:$E$47,3,FALSE))</f>
        <v xml:space="preserve"> </v>
      </c>
      <c r="L412" s="54"/>
      <c r="M412" s="55"/>
      <c r="N412" s="56"/>
      <c r="O412" s="57"/>
      <c r="P412" s="58"/>
      <c r="Q412" s="59"/>
      <c r="R412" s="60"/>
      <c r="S412" s="57"/>
      <c r="T412" s="61">
        <f t="shared" si="37"/>
        <v>0</v>
      </c>
      <c r="U412" s="62"/>
      <c r="V412" s="63"/>
      <c r="W412" s="63"/>
      <c r="X412" s="63"/>
      <c r="Y412" s="47"/>
      <c r="Z412" s="47"/>
      <c r="AA412" s="65"/>
      <c r="AB412" s="55"/>
      <c r="AC412" s="55"/>
      <c r="AD412" s="55"/>
      <c r="AE412" s="55"/>
      <c r="AF412" s="66" t="str">
        <f t="shared" si="36"/>
        <v>-</v>
      </c>
      <c r="AG412" s="67">
        <f>IF(SUMPRODUCT((A$14:A412=A412)*(B$14:B412=B412)*(C$14:C412=C412))&gt;1,0,1)</f>
        <v>0</v>
      </c>
      <c r="AH412" s="68" t="str">
        <f t="shared" si="38"/>
        <v>NO</v>
      </c>
      <c r="AI412" s="68" t="str">
        <f t="shared" si="39"/>
        <v>NO</v>
      </c>
      <c r="AJ412" s="69" t="str">
        <f>IFERROR(VLOOKUP(F412,[1]Tipo!$C$12:$C$27,1,FALSE),"NO")</f>
        <v>NO</v>
      </c>
      <c r="AK412" s="68" t="str">
        <f t="shared" si="40"/>
        <v>NO</v>
      </c>
      <c r="AL412" s="68" t="str">
        <f t="shared" si="41"/>
        <v>NO</v>
      </c>
      <c r="AM412" s="70"/>
      <c r="AN412" s="70"/>
      <c r="AO412" s="70"/>
      <c r="AP412"/>
      <c r="AQ412"/>
      <c r="AR412"/>
      <c r="AS412"/>
      <c r="AT412"/>
      <c r="AU412"/>
      <c r="AV412"/>
      <c r="AW412"/>
      <c r="AX412"/>
      <c r="AY412"/>
      <c r="AZ412"/>
      <c r="BA412"/>
      <c r="BB412"/>
      <c r="BC412"/>
      <c r="BD412"/>
      <c r="BE412"/>
      <c r="BF412"/>
      <c r="BG412"/>
      <c r="BH412"/>
      <c r="BI412"/>
      <c r="BJ412"/>
      <c r="BK412"/>
      <c r="BL412"/>
      <c r="BM412"/>
      <c r="BN412"/>
      <c r="BO412"/>
      <c r="BP412"/>
      <c r="BQ412"/>
    </row>
    <row r="413" spans="1:69" ht="27" hidden="1" customHeight="1" x14ac:dyDescent="0.25">
      <c r="A413" s="55"/>
      <c r="B413" s="47"/>
      <c r="C413" s="48"/>
      <c r="D413" s="79"/>
      <c r="E413" s="48"/>
      <c r="F413" s="49"/>
      <c r="G413" s="50"/>
      <c r="H413" s="51"/>
      <c r="I413" s="52"/>
      <c r="J413" s="53" t="str">
        <f>IF(ISERROR(VLOOKUP(I413,[1]Eje_Pilar!$C$2:$E$47,2,FALSE))," ",VLOOKUP(I413,[1]Eje_Pilar!$C$2:$E$47,2,FALSE))</f>
        <v xml:space="preserve"> </v>
      </c>
      <c r="K413" s="53" t="str">
        <f>IF(ISERROR(VLOOKUP(I413,[1]Eje_Pilar!$C$2:$E$47,3,FALSE))," ",VLOOKUP(I413,[1]Eje_Pilar!$C$2:$E$47,3,FALSE))</f>
        <v xml:space="preserve"> </v>
      </c>
      <c r="L413" s="54"/>
      <c r="M413" s="55"/>
      <c r="N413" s="56"/>
      <c r="O413" s="57"/>
      <c r="P413" s="58"/>
      <c r="Q413" s="59"/>
      <c r="R413" s="60"/>
      <c r="S413" s="57"/>
      <c r="T413" s="61">
        <f t="shared" si="37"/>
        <v>0</v>
      </c>
      <c r="U413" s="62"/>
      <c r="V413" s="63"/>
      <c r="W413" s="63"/>
      <c r="X413" s="63"/>
      <c r="Y413" s="47"/>
      <c r="Z413" s="47"/>
      <c r="AA413" s="65"/>
      <c r="AB413" s="55"/>
      <c r="AC413" s="55"/>
      <c r="AD413" s="55"/>
      <c r="AE413" s="55"/>
      <c r="AF413" s="66" t="str">
        <f t="shared" si="36"/>
        <v>-</v>
      </c>
      <c r="AG413" s="67">
        <f>IF(SUMPRODUCT((A$14:A413=A413)*(B$14:B413=B413)*(C$14:C413=C413))&gt;1,0,1)</f>
        <v>0</v>
      </c>
      <c r="AH413" s="68" t="str">
        <f t="shared" si="38"/>
        <v>NO</v>
      </c>
      <c r="AI413" s="68" t="str">
        <f t="shared" si="39"/>
        <v>NO</v>
      </c>
      <c r="AJ413" s="69" t="str">
        <f>IFERROR(VLOOKUP(F413,[1]Tipo!$C$12:$C$27,1,FALSE),"NO")</f>
        <v>NO</v>
      </c>
      <c r="AK413" s="68" t="str">
        <f t="shared" si="40"/>
        <v>NO</v>
      </c>
      <c r="AL413" s="68" t="str">
        <f t="shared" si="41"/>
        <v>NO</v>
      </c>
      <c r="AM413" s="70"/>
      <c r="AN413" s="70"/>
      <c r="AO413" s="70"/>
      <c r="AP413"/>
      <c r="AQ413"/>
      <c r="AR413"/>
      <c r="AS413"/>
      <c r="AT413"/>
      <c r="AU413"/>
      <c r="AV413"/>
      <c r="AW413"/>
      <c r="AX413"/>
      <c r="AY413"/>
      <c r="AZ413"/>
      <c r="BA413"/>
      <c r="BB413"/>
      <c r="BC413"/>
      <c r="BD413"/>
      <c r="BE413"/>
      <c r="BF413"/>
      <c r="BG413"/>
      <c r="BH413"/>
      <c r="BI413"/>
      <c r="BJ413"/>
      <c r="BK413"/>
      <c r="BL413"/>
      <c r="BM413"/>
      <c r="BN413"/>
      <c r="BO413"/>
      <c r="BP413"/>
      <c r="BQ413"/>
    </row>
    <row r="414" spans="1:69" ht="27" hidden="1" customHeight="1" x14ac:dyDescent="0.25">
      <c r="A414" s="55"/>
      <c r="B414" s="47"/>
      <c r="C414" s="48"/>
      <c r="D414" s="79"/>
      <c r="E414" s="48"/>
      <c r="F414" s="49"/>
      <c r="G414" s="50"/>
      <c r="H414" s="51"/>
      <c r="I414" s="52"/>
      <c r="J414" s="53" t="str">
        <f>IF(ISERROR(VLOOKUP(I414,[1]Eje_Pilar!$C$2:$E$47,2,FALSE))," ",VLOOKUP(I414,[1]Eje_Pilar!$C$2:$E$47,2,FALSE))</f>
        <v xml:space="preserve"> </v>
      </c>
      <c r="K414" s="53" t="str">
        <f>IF(ISERROR(VLOOKUP(I414,[1]Eje_Pilar!$C$2:$E$47,3,FALSE))," ",VLOOKUP(I414,[1]Eje_Pilar!$C$2:$E$47,3,FALSE))</f>
        <v xml:space="preserve"> </v>
      </c>
      <c r="L414" s="54"/>
      <c r="M414" s="55"/>
      <c r="N414" s="56"/>
      <c r="O414" s="57"/>
      <c r="P414" s="58"/>
      <c r="Q414" s="59"/>
      <c r="R414" s="60"/>
      <c r="S414" s="57"/>
      <c r="T414" s="61">
        <f t="shared" si="37"/>
        <v>0</v>
      </c>
      <c r="U414" s="62"/>
      <c r="V414" s="63"/>
      <c r="W414" s="63"/>
      <c r="X414" s="63"/>
      <c r="Y414" s="47"/>
      <c r="Z414" s="47"/>
      <c r="AA414" s="65"/>
      <c r="AB414" s="55"/>
      <c r="AC414" s="55"/>
      <c r="AD414" s="55"/>
      <c r="AE414" s="55"/>
      <c r="AF414" s="66" t="str">
        <f t="shared" si="36"/>
        <v>-</v>
      </c>
      <c r="AG414" s="67">
        <f>IF(SUMPRODUCT((A$14:A414=A414)*(B$14:B414=B414)*(C$14:C414=C414))&gt;1,0,1)</f>
        <v>0</v>
      </c>
      <c r="AH414" s="68" t="str">
        <f t="shared" si="38"/>
        <v>NO</v>
      </c>
      <c r="AI414" s="68" t="str">
        <f t="shared" si="39"/>
        <v>NO</v>
      </c>
      <c r="AJ414" s="69" t="str">
        <f>IFERROR(VLOOKUP(F414,[1]Tipo!$C$12:$C$27,1,FALSE),"NO")</f>
        <v>NO</v>
      </c>
      <c r="AK414" s="68" t="str">
        <f t="shared" si="40"/>
        <v>NO</v>
      </c>
      <c r="AL414" s="68" t="str">
        <f t="shared" si="41"/>
        <v>NO</v>
      </c>
      <c r="AM414" s="70"/>
      <c r="AN414" s="70"/>
      <c r="AO414" s="70"/>
      <c r="AP414"/>
      <c r="AQ414"/>
      <c r="AR414"/>
      <c r="AS414"/>
      <c r="AT414"/>
      <c r="AU414"/>
      <c r="AV414"/>
      <c r="AW414"/>
      <c r="AX414"/>
      <c r="AY414"/>
      <c r="AZ414"/>
      <c r="BA414"/>
      <c r="BB414"/>
      <c r="BC414"/>
      <c r="BD414"/>
      <c r="BE414"/>
      <c r="BF414"/>
      <c r="BG414"/>
      <c r="BH414"/>
      <c r="BI414"/>
      <c r="BJ414"/>
      <c r="BK414"/>
      <c r="BL414"/>
      <c r="BM414"/>
      <c r="BN414"/>
      <c r="BO414"/>
      <c r="BP414"/>
      <c r="BQ414"/>
    </row>
    <row r="415" spans="1:69" ht="27" hidden="1" customHeight="1" x14ac:dyDescent="0.25">
      <c r="A415" s="55"/>
      <c r="B415" s="47"/>
      <c r="C415" s="48"/>
      <c r="D415" s="79"/>
      <c r="E415" s="48"/>
      <c r="F415" s="49"/>
      <c r="G415" s="50"/>
      <c r="H415" s="51"/>
      <c r="I415" s="52"/>
      <c r="J415" s="53" t="str">
        <f>IF(ISERROR(VLOOKUP(I415,[1]Eje_Pilar!$C$2:$E$47,2,FALSE))," ",VLOOKUP(I415,[1]Eje_Pilar!$C$2:$E$47,2,FALSE))</f>
        <v xml:space="preserve"> </v>
      </c>
      <c r="K415" s="53" t="str">
        <f>IF(ISERROR(VLOOKUP(I415,[1]Eje_Pilar!$C$2:$E$47,3,FALSE))," ",VLOOKUP(I415,[1]Eje_Pilar!$C$2:$E$47,3,FALSE))</f>
        <v xml:space="preserve"> </v>
      </c>
      <c r="L415" s="54"/>
      <c r="M415" s="55"/>
      <c r="N415" s="56"/>
      <c r="O415" s="57"/>
      <c r="P415" s="58"/>
      <c r="Q415" s="59"/>
      <c r="R415" s="60"/>
      <c r="S415" s="57"/>
      <c r="T415" s="61">
        <f t="shared" si="37"/>
        <v>0</v>
      </c>
      <c r="U415" s="62"/>
      <c r="V415" s="63"/>
      <c r="W415" s="63"/>
      <c r="X415" s="63"/>
      <c r="Y415" s="47"/>
      <c r="Z415" s="47"/>
      <c r="AA415" s="65"/>
      <c r="AB415" s="55"/>
      <c r="AC415" s="55"/>
      <c r="AD415" s="55"/>
      <c r="AE415" s="55"/>
      <c r="AF415" s="66" t="str">
        <f t="shared" si="36"/>
        <v>-</v>
      </c>
      <c r="AG415" s="67">
        <f>IF(SUMPRODUCT((A$14:A415=A415)*(B$14:B415=B415)*(C$14:C415=C415))&gt;1,0,1)</f>
        <v>0</v>
      </c>
      <c r="AH415" s="68" t="str">
        <f t="shared" si="38"/>
        <v>NO</v>
      </c>
      <c r="AI415" s="68" t="str">
        <f t="shared" si="39"/>
        <v>NO</v>
      </c>
      <c r="AJ415" s="69" t="str">
        <f>IFERROR(VLOOKUP(F415,[1]Tipo!$C$12:$C$27,1,FALSE),"NO")</f>
        <v>NO</v>
      </c>
      <c r="AK415" s="68" t="str">
        <f t="shared" si="40"/>
        <v>NO</v>
      </c>
      <c r="AL415" s="68" t="str">
        <f t="shared" si="41"/>
        <v>NO</v>
      </c>
      <c r="AM415" s="70"/>
      <c r="AN415" s="70"/>
      <c r="AO415" s="70"/>
      <c r="AP415"/>
      <c r="AQ415"/>
      <c r="AR415"/>
      <c r="AS415"/>
      <c r="AT415"/>
      <c r="AU415"/>
      <c r="AV415"/>
      <c r="AW415"/>
      <c r="AX415"/>
      <c r="AY415"/>
      <c r="AZ415"/>
      <c r="BA415"/>
      <c r="BB415"/>
      <c r="BC415"/>
      <c r="BD415"/>
      <c r="BE415"/>
      <c r="BF415"/>
      <c r="BG415"/>
      <c r="BH415"/>
      <c r="BI415"/>
      <c r="BJ415"/>
      <c r="BK415"/>
      <c r="BL415"/>
      <c r="BM415"/>
      <c r="BN415"/>
      <c r="BO415"/>
      <c r="BP415"/>
      <c r="BQ415"/>
    </row>
    <row r="416" spans="1:69" ht="27" hidden="1" customHeight="1" x14ac:dyDescent="0.25">
      <c r="A416" s="55"/>
      <c r="B416" s="47"/>
      <c r="C416" s="48"/>
      <c r="D416" s="79"/>
      <c r="E416" s="48"/>
      <c r="F416" s="49"/>
      <c r="G416" s="50"/>
      <c r="H416" s="51"/>
      <c r="I416" s="52"/>
      <c r="J416" s="53" t="str">
        <f>IF(ISERROR(VLOOKUP(I416,[1]Eje_Pilar!$C$2:$E$47,2,FALSE))," ",VLOOKUP(I416,[1]Eje_Pilar!$C$2:$E$47,2,FALSE))</f>
        <v xml:space="preserve"> </v>
      </c>
      <c r="K416" s="53" t="str">
        <f>IF(ISERROR(VLOOKUP(I416,[1]Eje_Pilar!$C$2:$E$47,3,FALSE))," ",VLOOKUP(I416,[1]Eje_Pilar!$C$2:$E$47,3,FALSE))</f>
        <v xml:space="preserve"> </v>
      </c>
      <c r="L416" s="54"/>
      <c r="M416" s="55"/>
      <c r="N416" s="56"/>
      <c r="O416" s="57"/>
      <c r="P416" s="58"/>
      <c r="Q416" s="59"/>
      <c r="R416" s="60"/>
      <c r="S416" s="57"/>
      <c r="T416" s="61">
        <f t="shared" si="37"/>
        <v>0</v>
      </c>
      <c r="U416" s="62"/>
      <c r="V416" s="63"/>
      <c r="W416" s="63"/>
      <c r="X416" s="63"/>
      <c r="Y416" s="47"/>
      <c r="Z416" s="47"/>
      <c r="AA416" s="65"/>
      <c r="AB416" s="55"/>
      <c r="AC416" s="55"/>
      <c r="AD416" s="55"/>
      <c r="AE416" s="55"/>
      <c r="AF416" s="66" t="str">
        <f t="shared" si="36"/>
        <v>-</v>
      </c>
      <c r="AG416" s="67">
        <f>IF(SUMPRODUCT((A$14:A416=A416)*(B$14:B416=B416)*(C$14:C416=C416))&gt;1,0,1)</f>
        <v>0</v>
      </c>
      <c r="AH416" s="68" t="str">
        <f t="shared" si="38"/>
        <v>NO</v>
      </c>
      <c r="AI416" s="68" t="str">
        <f t="shared" si="39"/>
        <v>NO</v>
      </c>
      <c r="AJ416" s="69" t="str">
        <f>IFERROR(VLOOKUP(F416,[1]Tipo!$C$12:$C$27,1,FALSE),"NO")</f>
        <v>NO</v>
      </c>
      <c r="AK416" s="68" t="str">
        <f t="shared" si="40"/>
        <v>NO</v>
      </c>
      <c r="AL416" s="68" t="str">
        <f t="shared" si="41"/>
        <v>NO</v>
      </c>
      <c r="AM416" s="70"/>
      <c r="AN416" s="70"/>
      <c r="AO416" s="70"/>
      <c r="AP416"/>
      <c r="AQ416"/>
      <c r="AR416"/>
      <c r="AS416"/>
      <c r="AT416"/>
      <c r="AU416"/>
      <c r="AV416"/>
      <c r="AW416"/>
      <c r="AX416"/>
      <c r="AY416"/>
      <c r="AZ416"/>
      <c r="BA416"/>
      <c r="BB416"/>
      <c r="BC416"/>
      <c r="BD416"/>
      <c r="BE416"/>
      <c r="BF416"/>
      <c r="BG416"/>
      <c r="BH416"/>
      <c r="BI416"/>
      <c r="BJ416"/>
      <c r="BK416"/>
      <c r="BL416"/>
      <c r="BM416"/>
      <c r="BN416"/>
      <c r="BO416"/>
      <c r="BP416"/>
      <c r="BQ416"/>
    </row>
    <row r="417" spans="1:69" ht="27" hidden="1" customHeight="1" x14ac:dyDescent="0.25">
      <c r="A417" s="55"/>
      <c r="B417" s="47"/>
      <c r="C417" s="48"/>
      <c r="D417" s="79"/>
      <c r="E417" s="48"/>
      <c r="F417" s="49"/>
      <c r="G417" s="50"/>
      <c r="H417" s="51"/>
      <c r="I417" s="52"/>
      <c r="J417" s="53" t="str">
        <f>IF(ISERROR(VLOOKUP(I417,[1]Eje_Pilar!$C$2:$E$47,2,FALSE))," ",VLOOKUP(I417,[1]Eje_Pilar!$C$2:$E$47,2,FALSE))</f>
        <v xml:space="preserve"> </v>
      </c>
      <c r="K417" s="53" t="str">
        <f>IF(ISERROR(VLOOKUP(I417,[1]Eje_Pilar!$C$2:$E$47,3,FALSE))," ",VLOOKUP(I417,[1]Eje_Pilar!$C$2:$E$47,3,FALSE))</f>
        <v xml:space="preserve"> </v>
      </c>
      <c r="L417" s="54"/>
      <c r="M417" s="55"/>
      <c r="N417" s="56"/>
      <c r="O417" s="57"/>
      <c r="P417" s="58"/>
      <c r="Q417" s="59"/>
      <c r="R417" s="60"/>
      <c r="S417" s="57"/>
      <c r="T417" s="61">
        <f t="shared" si="37"/>
        <v>0</v>
      </c>
      <c r="U417" s="62"/>
      <c r="V417" s="63"/>
      <c r="W417" s="63"/>
      <c r="X417" s="63"/>
      <c r="Y417" s="47"/>
      <c r="Z417" s="47"/>
      <c r="AA417" s="65"/>
      <c r="AB417" s="55"/>
      <c r="AC417" s="55"/>
      <c r="AD417" s="55"/>
      <c r="AE417" s="55"/>
      <c r="AF417" s="66" t="str">
        <f t="shared" si="36"/>
        <v>-</v>
      </c>
      <c r="AG417" s="67">
        <f>IF(SUMPRODUCT((A$14:A417=A417)*(B$14:B417=B417)*(C$14:C417=C417))&gt;1,0,1)</f>
        <v>0</v>
      </c>
      <c r="AH417" s="68" t="str">
        <f t="shared" si="38"/>
        <v>NO</v>
      </c>
      <c r="AI417" s="68" t="str">
        <f t="shared" si="39"/>
        <v>NO</v>
      </c>
      <c r="AJ417" s="69" t="str">
        <f>IFERROR(VLOOKUP(F417,[1]Tipo!$C$12:$C$27,1,FALSE),"NO")</f>
        <v>NO</v>
      </c>
      <c r="AK417" s="68" t="str">
        <f t="shared" si="40"/>
        <v>NO</v>
      </c>
      <c r="AL417" s="68" t="str">
        <f t="shared" si="41"/>
        <v>NO</v>
      </c>
      <c r="AM417" s="70"/>
      <c r="AN417" s="70"/>
      <c r="AO417" s="70"/>
      <c r="AP417"/>
      <c r="AQ417"/>
      <c r="AR417"/>
      <c r="AS417"/>
      <c r="AT417"/>
      <c r="AU417"/>
      <c r="AV417"/>
      <c r="AW417"/>
      <c r="AX417"/>
      <c r="AY417"/>
      <c r="AZ417"/>
      <c r="BA417"/>
      <c r="BB417"/>
      <c r="BC417"/>
      <c r="BD417"/>
      <c r="BE417"/>
      <c r="BF417"/>
      <c r="BG417"/>
      <c r="BH417"/>
      <c r="BI417"/>
      <c r="BJ417"/>
      <c r="BK417"/>
      <c r="BL417"/>
      <c r="BM417"/>
      <c r="BN417"/>
      <c r="BO417"/>
      <c r="BP417"/>
      <c r="BQ417"/>
    </row>
    <row r="418" spans="1:69" ht="27" hidden="1" customHeight="1" x14ac:dyDescent="0.25">
      <c r="A418" s="55"/>
      <c r="B418" s="47"/>
      <c r="C418" s="48"/>
      <c r="D418" s="79"/>
      <c r="E418" s="48"/>
      <c r="F418" s="49"/>
      <c r="G418" s="50"/>
      <c r="H418" s="51"/>
      <c r="I418" s="52"/>
      <c r="J418" s="53" t="str">
        <f>IF(ISERROR(VLOOKUP(I418,[1]Eje_Pilar!$C$2:$E$47,2,FALSE))," ",VLOOKUP(I418,[1]Eje_Pilar!$C$2:$E$47,2,FALSE))</f>
        <v xml:space="preserve"> </v>
      </c>
      <c r="K418" s="53" t="str">
        <f>IF(ISERROR(VLOOKUP(I418,[1]Eje_Pilar!$C$2:$E$47,3,FALSE))," ",VLOOKUP(I418,[1]Eje_Pilar!$C$2:$E$47,3,FALSE))</f>
        <v xml:space="preserve"> </v>
      </c>
      <c r="L418" s="54"/>
      <c r="M418" s="55"/>
      <c r="N418" s="56"/>
      <c r="O418" s="57"/>
      <c r="P418" s="58"/>
      <c r="Q418" s="59"/>
      <c r="R418" s="60"/>
      <c r="S418" s="57"/>
      <c r="T418" s="61">
        <f t="shared" si="37"/>
        <v>0</v>
      </c>
      <c r="U418" s="62"/>
      <c r="V418" s="63"/>
      <c r="W418" s="63"/>
      <c r="X418" s="63"/>
      <c r="Y418" s="47"/>
      <c r="Z418" s="47"/>
      <c r="AA418" s="65"/>
      <c r="AB418" s="55"/>
      <c r="AC418" s="55"/>
      <c r="AD418" s="55"/>
      <c r="AE418" s="55"/>
      <c r="AF418" s="66" t="str">
        <f t="shared" si="36"/>
        <v>-</v>
      </c>
      <c r="AG418" s="67">
        <f>IF(SUMPRODUCT((A$14:A418=A418)*(B$14:B418=B418)*(C$14:C418=C418))&gt;1,0,1)</f>
        <v>0</v>
      </c>
      <c r="AH418" s="68" t="str">
        <f t="shared" si="38"/>
        <v>NO</v>
      </c>
      <c r="AI418" s="68" t="str">
        <f t="shared" si="39"/>
        <v>NO</v>
      </c>
      <c r="AJ418" s="69" t="str">
        <f>IFERROR(VLOOKUP(F418,[1]Tipo!$C$12:$C$27,1,FALSE),"NO")</f>
        <v>NO</v>
      </c>
      <c r="AK418" s="68" t="str">
        <f t="shared" si="40"/>
        <v>NO</v>
      </c>
      <c r="AL418" s="68" t="str">
        <f t="shared" si="41"/>
        <v>NO</v>
      </c>
      <c r="AM418" s="70"/>
      <c r="AN418" s="70"/>
      <c r="AO418" s="70"/>
      <c r="AP418"/>
      <c r="AQ418"/>
      <c r="AR418"/>
      <c r="AS418"/>
      <c r="AT418"/>
      <c r="AU418"/>
      <c r="AV418"/>
      <c r="AW418"/>
      <c r="AX418"/>
      <c r="AY418"/>
      <c r="AZ418"/>
      <c r="BA418"/>
      <c r="BB418"/>
      <c r="BC418"/>
      <c r="BD418"/>
      <c r="BE418"/>
      <c r="BF418"/>
      <c r="BG418"/>
      <c r="BH418"/>
      <c r="BI418"/>
      <c r="BJ418"/>
      <c r="BK418"/>
      <c r="BL418"/>
      <c r="BM418"/>
      <c r="BN418"/>
      <c r="BO418"/>
      <c r="BP418"/>
      <c r="BQ418"/>
    </row>
    <row r="419" spans="1:69" ht="27" hidden="1" customHeight="1" x14ac:dyDescent="0.25">
      <c r="A419" s="55"/>
      <c r="B419" s="47"/>
      <c r="C419" s="48"/>
      <c r="D419" s="79"/>
      <c r="E419" s="48"/>
      <c r="F419" s="49"/>
      <c r="G419" s="50"/>
      <c r="H419" s="51"/>
      <c r="I419" s="52"/>
      <c r="J419" s="53" t="str">
        <f>IF(ISERROR(VLOOKUP(I419,[1]Eje_Pilar!$C$2:$E$47,2,FALSE))," ",VLOOKUP(I419,[1]Eje_Pilar!$C$2:$E$47,2,FALSE))</f>
        <v xml:space="preserve"> </v>
      </c>
      <c r="K419" s="53" t="str">
        <f>IF(ISERROR(VLOOKUP(I419,[1]Eje_Pilar!$C$2:$E$47,3,FALSE))," ",VLOOKUP(I419,[1]Eje_Pilar!$C$2:$E$47,3,FALSE))</f>
        <v xml:space="preserve"> </v>
      </c>
      <c r="L419" s="54"/>
      <c r="M419" s="55"/>
      <c r="N419" s="56"/>
      <c r="O419" s="57"/>
      <c r="P419" s="58"/>
      <c r="Q419" s="59"/>
      <c r="R419" s="60"/>
      <c r="S419" s="57"/>
      <c r="T419" s="61">
        <f t="shared" si="37"/>
        <v>0</v>
      </c>
      <c r="U419" s="62"/>
      <c r="V419" s="63"/>
      <c r="W419" s="63"/>
      <c r="X419" s="63"/>
      <c r="Y419" s="47"/>
      <c r="Z419" s="47"/>
      <c r="AA419" s="65"/>
      <c r="AB419" s="55"/>
      <c r="AC419" s="55"/>
      <c r="AD419" s="55"/>
      <c r="AE419" s="55"/>
      <c r="AF419" s="66" t="str">
        <f t="shared" si="36"/>
        <v>-</v>
      </c>
      <c r="AG419" s="67">
        <f>IF(SUMPRODUCT((A$14:A419=A419)*(B$14:B419=B419)*(C$14:C419=C419))&gt;1,0,1)</f>
        <v>0</v>
      </c>
      <c r="AH419" s="68" t="str">
        <f t="shared" si="38"/>
        <v>NO</v>
      </c>
      <c r="AI419" s="68" t="str">
        <f t="shared" si="39"/>
        <v>NO</v>
      </c>
      <c r="AJ419" s="69" t="str">
        <f>IFERROR(VLOOKUP(F419,[1]Tipo!$C$12:$C$27,1,FALSE),"NO")</f>
        <v>NO</v>
      </c>
      <c r="AK419" s="68" t="str">
        <f t="shared" si="40"/>
        <v>NO</v>
      </c>
      <c r="AL419" s="68" t="str">
        <f t="shared" si="41"/>
        <v>NO</v>
      </c>
      <c r="AM419" s="70"/>
      <c r="AN419" s="70"/>
      <c r="AO419" s="70"/>
      <c r="AP419"/>
      <c r="AQ419"/>
      <c r="AR419"/>
      <c r="AS419"/>
      <c r="AT419"/>
      <c r="AU419"/>
      <c r="AV419"/>
      <c r="AW419"/>
      <c r="AX419"/>
      <c r="AY419"/>
      <c r="AZ419"/>
      <c r="BA419"/>
      <c r="BB419"/>
      <c r="BC419"/>
      <c r="BD419"/>
      <c r="BE419"/>
      <c r="BF419"/>
      <c r="BG419"/>
      <c r="BH419"/>
      <c r="BI419"/>
      <c r="BJ419"/>
      <c r="BK419"/>
      <c r="BL419"/>
      <c r="BM419"/>
      <c r="BN419"/>
      <c r="BO419"/>
      <c r="BP419"/>
      <c r="BQ419"/>
    </row>
    <row r="420" spans="1:69" ht="27" hidden="1" customHeight="1" x14ac:dyDescent="0.25">
      <c r="A420" s="55"/>
      <c r="B420" s="47"/>
      <c r="C420" s="48"/>
      <c r="D420" s="79"/>
      <c r="E420" s="48"/>
      <c r="F420" s="49"/>
      <c r="G420" s="50"/>
      <c r="H420" s="51"/>
      <c r="I420" s="52"/>
      <c r="J420" s="53" t="str">
        <f>IF(ISERROR(VLOOKUP(I420,[1]Eje_Pilar!$C$2:$E$47,2,FALSE))," ",VLOOKUP(I420,[1]Eje_Pilar!$C$2:$E$47,2,FALSE))</f>
        <v xml:space="preserve"> </v>
      </c>
      <c r="K420" s="53" t="str">
        <f>IF(ISERROR(VLOOKUP(I420,[1]Eje_Pilar!$C$2:$E$47,3,FALSE))," ",VLOOKUP(I420,[1]Eje_Pilar!$C$2:$E$47,3,FALSE))</f>
        <v xml:space="preserve"> </v>
      </c>
      <c r="L420" s="54"/>
      <c r="M420" s="55"/>
      <c r="N420" s="56"/>
      <c r="O420" s="57"/>
      <c r="P420" s="58"/>
      <c r="Q420" s="59"/>
      <c r="R420" s="60"/>
      <c r="S420" s="57"/>
      <c r="T420" s="61">
        <f t="shared" si="37"/>
        <v>0</v>
      </c>
      <c r="U420" s="62"/>
      <c r="V420" s="63"/>
      <c r="W420" s="63"/>
      <c r="X420" s="63"/>
      <c r="Y420" s="47"/>
      <c r="Z420" s="47"/>
      <c r="AA420" s="65"/>
      <c r="AB420" s="55"/>
      <c r="AC420" s="55"/>
      <c r="AD420" s="55"/>
      <c r="AE420" s="55"/>
      <c r="AF420" s="66" t="str">
        <f t="shared" si="36"/>
        <v>-</v>
      </c>
      <c r="AG420" s="67">
        <f>IF(SUMPRODUCT((A$14:A420=A420)*(B$14:B420=B420)*(C$14:C420=C420))&gt;1,0,1)</f>
        <v>0</v>
      </c>
      <c r="AH420" s="68" t="str">
        <f t="shared" si="38"/>
        <v>NO</v>
      </c>
      <c r="AI420" s="68" t="str">
        <f t="shared" si="39"/>
        <v>NO</v>
      </c>
      <c r="AJ420" s="69" t="str">
        <f>IFERROR(VLOOKUP(F420,[1]Tipo!$C$12:$C$27,1,FALSE),"NO")</f>
        <v>NO</v>
      </c>
      <c r="AK420" s="68" t="str">
        <f t="shared" si="40"/>
        <v>NO</v>
      </c>
      <c r="AL420" s="68" t="str">
        <f t="shared" si="41"/>
        <v>NO</v>
      </c>
      <c r="AM420" s="70"/>
      <c r="AN420" s="70"/>
      <c r="AO420" s="70"/>
      <c r="AP420"/>
      <c r="AQ420"/>
      <c r="AR420"/>
      <c r="AS420"/>
      <c r="AT420"/>
      <c r="AU420"/>
      <c r="AV420"/>
      <c r="AW420"/>
      <c r="AX420"/>
      <c r="AY420"/>
      <c r="AZ420"/>
      <c r="BA420"/>
      <c r="BB420"/>
      <c r="BC420"/>
      <c r="BD420"/>
      <c r="BE420"/>
      <c r="BF420"/>
      <c r="BG420"/>
      <c r="BH420"/>
      <c r="BI420"/>
      <c r="BJ420"/>
      <c r="BK420"/>
      <c r="BL420"/>
      <c r="BM420"/>
      <c r="BN420"/>
      <c r="BO420"/>
      <c r="BP420"/>
      <c r="BQ420"/>
    </row>
    <row r="421" spans="1:69" ht="27" hidden="1" customHeight="1" x14ac:dyDescent="0.25">
      <c r="A421" s="55"/>
      <c r="B421" s="47"/>
      <c r="C421" s="48"/>
      <c r="D421" s="79"/>
      <c r="E421" s="48"/>
      <c r="F421" s="49"/>
      <c r="G421" s="50"/>
      <c r="H421" s="51"/>
      <c r="I421" s="52"/>
      <c r="J421" s="53" t="str">
        <f>IF(ISERROR(VLOOKUP(I421,[1]Eje_Pilar!$C$2:$E$47,2,FALSE))," ",VLOOKUP(I421,[1]Eje_Pilar!$C$2:$E$47,2,FALSE))</f>
        <v xml:space="preserve"> </v>
      </c>
      <c r="K421" s="53" t="str">
        <f>IF(ISERROR(VLOOKUP(I421,[1]Eje_Pilar!$C$2:$E$47,3,FALSE))," ",VLOOKUP(I421,[1]Eje_Pilar!$C$2:$E$47,3,FALSE))</f>
        <v xml:space="preserve"> </v>
      </c>
      <c r="L421" s="54"/>
      <c r="M421" s="55"/>
      <c r="N421" s="56"/>
      <c r="O421" s="57"/>
      <c r="P421" s="58"/>
      <c r="Q421" s="59"/>
      <c r="R421" s="60"/>
      <c r="S421" s="57"/>
      <c r="T421" s="61">
        <f t="shared" si="37"/>
        <v>0</v>
      </c>
      <c r="U421" s="62"/>
      <c r="V421" s="63"/>
      <c r="W421" s="63"/>
      <c r="X421" s="63"/>
      <c r="Y421" s="47"/>
      <c r="Z421" s="47"/>
      <c r="AA421" s="65"/>
      <c r="AB421" s="55"/>
      <c r="AC421" s="55"/>
      <c r="AD421" s="55"/>
      <c r="AE421" s="55"/>
      <c r="AF421" s="66" t="str">
        <f t="shared" si="36"/>
        <v>-</v>
      </c>
      <c r="AG421" s="67">
        <f>IF(SUMPRODUCT((A$14:A421=A421)*(B$14:B421=B421)*(C$14:C421=C421))&gt;1,0,1)</f>
        <v>0</v>
      </c>
      <c r="AH421" s="68" t="str">
        <f t="shared" si="38"/>
        <v>NO</v>
      </c>
      <c r="AI421" s="68" t="str">
        <f t="shared" si="39"/>
        <v>NO</v>
      </c>
      <c r="AJ421" s="69" t="str">
        <f>IFERROR(VLOOKUP(F421,[1]Tipo!$C$12:$C$27,1,FALSE),"NO")</f>
        <v>NO</v>
      </c>
      <c r="AK421" s="68" t="str">
        <f t="shared" si="40"/>
        <v>NO</v>
      </c>
      <c r="AL421" s="68" t="str">
        <f t="shared" si="41"/>
        <v>NO</v>
      </c>
      <c r="AM421" s="70"/>
      <c r="AN421" s="70"/>
      <c r="AO421" s="70"/>
      <c r="AP421"/>
      <c r="AQ421"/>
      <c r="AR421"/>
      <c r="AS421"/>
      <c r="AT421"/>
      <c r="AU421"/>
      <c r="AV421"/>
      <c r="AW421"/>
      <c r="AX421"/>
      <c r="AY421"/>
      <c r="AZ421"/>
      <c r="BA421"/>
      <c r="BB421"/>
      <c r="BC421"/>
      <c r="BD421"/>
      <c r="BE421"/>
      <c r="BF421"/>
      <c r="BG421"/>
      <c r="BH421"/>
      <c r="BI421"/>
      <c r="BJ421"/>
      <c r="BK421"/>
      <c r="BL421"/>
      <c r="BM421"/>
      <c r="BN421"/>
      <c r="BO421"/>
      <c r="BP421"/>
      <c r="BQ421"/>
    </row>
    <row r="422" spans="1:69" ht="27" hidden="1" customHeight="1" x14ac:dyDescent="0.25">
      <c r="A422" s="55"/>
      <c r="B422" s="47"/>
      <c r="C422" s="48"/>
      <c r="D422" s="79"/>
      <c r="E422" s="48"/>
      <c r="F422" s="49"/>
      <c r="G422" s="50"/>
      <c r="H422" s="51"/>
      <c r="I422" s="52"/>
      <c r="J422" s="53" t="str">
        <f>IF(ISERROR(VLOOKUP(I422,[1]Eje_Pilar!$C$2:$E$47,2,FALSE))," ",VLOOKUP(I422,[1]Eje_Pilar!$C$2:$E$47,2,FALSE))</f>
        <v xml:space="preserve"> </v>
      </c>
      <c r="K422" s="53" t="str">
        <f>IF(ISERROR(VLOOKUP(I422,[1]Eje_Pilar!$C$2:$E$47,3,FALSE))," ",VLOOKUP(I422,[1]Eje_Pilar!$C$2:$E$47,3,FALSE))</f>
        <v xml:space="preserve"> </v>
      </c>
      <c r="L422" s="54"/>
      <c r="M422" s="55"/>
      <c r="N422" s="56"/>
      <c r="O422" s="57"/>
      <c r="P422" s="58"/>
      <c r="Q422" s="59"/>
      <c r="R422" s="60"/>
      <c r="S422" s="57"/>
      <c r="T422" s="61">
        <f t="shared" si="37"/>
        <v>0</v>
      </c>
      <c r="U422" s="62"/>
      <c r="V422" s="63"/>
      <c r="W422" s="63"/>
      <c r="X422" s="63"/>
      <c r="Y422" s="47"/>
      <c r="Z422" s="47"/>
      <c r="AA422" s="65"/>
      <c r="AB422" s="55"/>
      <c r="AC422" s="55"/>
      <c r="AD422" s="55"/>
      <c r="AE422" s="55"/>
      <c r="AF422" s="66" t="str">
        <f t="shared" si="36"/>
        <v>-</v>
      </c>
      <c r="AG422" s="67">
        <f>IF(SUMPRODUCT((A$14:A422=A422)*(B$14:B422=B422)*(C$14:C422=C422))&gt;1,0,1)</f>
        <v>0</v>
      </c>
      <c r="AH422" s="68" t="str">
        <f t="shared" si="38"/>
        <v>NO</v>
      </c>
      <c r="AI422" s="68" t="str">
        <f t="shared" si="39"/>
        <v>NO</v>
      </c>
      <c r="AJ422" s="69" t="str">
        <f>IFERROR(VLOOKUP(F422,[1]Tipo!$C$12:$C$27,1,FALSE),"NO")</f>
        <v>NO</v>
      </c>
      <c r="AK422" s="68" t="str">
        <f t="shared" si="40"/>
        <v>NO</v>
      </c>
      <c r="AL422" s="68" t="str">
        <f t="shared" si="41"/>
        <v>NO</v>
      </c>
      <c r="AM422" s="70"/>
      <c r="AN422" s="70"/>
      <c r="AO422" s="70"/>
      <c r="AP422"/>
      <c r="AQ422"/>
      <c r="AR422"/>
      <c r="AS422"/>
      <c r="AT422"/>
      <c r="AU422"/>
      <c r="AV422"/>
      <c r="AW422"/>
      <c r="AX422"/>
      <c r="AY422"/>
      <c r="AZ422"/>
      <c r="BA422"/>
      <c r="BB422"/>
      <c r="BC422"/>
      <c r="BD422"/>
      <c r="BE422"/>
      <c r="BF422"/>
      <c r="BG422"/>
      <c r="BH422"/>
      <c r="BI422"/>
      <c r="BJ422"/>
      <c r="BK422"/>
      <c r="BL422"/>
      <c r="BM422"/>
      <c r="BN422"/>
      <c r="BO422"/>
      <c r="BP422"/>
      <c r="BQ422"/>
    </row>
    <row r="423" spans="1:69" ht="27" hidden="1" customHeight="1" x14ac:dyDescent="0.25">
      <c r="A423" s="55"/>
      <c r="B423" s="47"/>
      <c r="C423" s="48"/>
      <c r="D423" s="79"/>
      <c r="E423" s="48"/>
      <c r="F423" s="49"/>
      <c r="G423" s="50"/>
      <c r="H423" s="51"/>
      <c r="I423" s="52"/>
      <c r="J423" s="53" t="str">
        <f>IF(ISERROR(VLOOKUP(I423,[1]Eje_Pilar!$C$2:$E$47,2,FALSE))," ",VLOOKUP(I423,[1]Eje_Pilar!$C$2:$E$47,2,FALSE))</f>
        <v xml:space="preserve"> </v>
      </c>
      <c r="K423" s="53" t="str">
        <f>IF(ISERROR(VLOOKUP(I423,[1]Eje_Pilar!$C$2:$E$47,3,FALSE))," ",VLOOKUP(I423,[1]Eje_Pilar!$C$2:$E$47,3,FALSE))</f>
        <v xml:space="preserve"> </v>
      </c>
      <c r="L423" s="54"/>
      <c r="M423" s="55"/>
      <c r="N423" s="56"/>
      <c r="O423" s="57"/>
      <c r="P423" s="58"/>
      <c r="Q423" s="59"/>
      <c r="R423" s="60"/>
      <c r="S423" s="57"/>
      <c r="T423" s="61">
        <f t="shared" si="37"/>
        <v>0</v>
      </c>
      <c r="U423" s="62"/>
      <c r="V423" s="63"/>
      <c r="W423" s="63"/>
      <c r="X423" s="63"/>
      <c r="Y423" s="47"/>
      <c r="Z423" s="47"/>
      <c r="AA423" s="65"/>
      <c r="AB423" s="55"/>
      <c r="AC423" s="55"/>
      <c r="AD423" s="55"/>
      <c r="AE423" s="55"/>
      <c r="AF423" s="66" t="str">
        <f t="shared" si="36"/>
        <v>-</v>
      </c>
      <c r="AG423" s="67">
        <f>IF(SUMPRODUCT((A$14:A423=A423)*(B$14:B423=B423)*(C$14:C423=C423))&gt;1,0,1)</f>
        <v>0</v>
      </c>
      <c r="AH423" s="68" t="str">
        <f t="shared" si="38"/>
        <v>NO</v>
      </c>
      <c r="AI423" s="68" t="str">
        <f t="shared" si="39"/>
        <v>NO</v>
      </c>
      <c r="AJ423" s="69" t="str">
        <f>IFERROR(VLOOKUP(F423,[1]Tipo!$C$12:$C$27,1,FALSE),"NO")</f>
        <v>NO</v>
      </c>
      <c r="AK423" s="68" t="str">
        <f t="shared" si="40"/>
        <v>NO</v>
      </c>
      <c r="AL423" s="68" t="str">
        <f t="shared" si="41"/>
        <v>NO</v>
      </c>
      <c r="AM423" s="70"/>
      <c r="AN423" s="70"/>
      <c r="AO423" s="70"/>
      <c r="AP423"/>
      <c r="AQ423"/>
      <c r="AR423"/>
      <c r="AS423"/>
      <c r="AT423"/>
      <c r="AU423"/>
      <c r="AV423"/>
      <c r="AW423"/>
      <c r="AX423"/>
      <c r="AY423"/>
      <c r="AZ423"/>
      <c r="BA423"/>
      <c r="BB423"/>
      <c r="BC423"/>
      <c r="BD423"/>
      <c r="BE423"/>
      <c r="BF423"/>
      <c r="BG423"/>
      <c r="BH423"/>
      <c r="BI423"/>
      <c r="BJ423"/>
      <c r="BK423"/>
      <c r="BL423"/>
      <c r="BM423"/>
      <c r="BN423"/>
      <c r="BO423"/>
      <c r="BP423"/>
      <c r="BQ423"/>
    </row>
    <row r="424" spans="1:69" ht="27" hidden="1" customHeight="1" x14ac:dyDescent="0.25">
      <c r="A424" s="55"/>
      <c r="B424" s="47"/>
      <c r="C424" s="48"/>
      <c r="D424" s="79"/>
      <c r="E424" s="48"/>
      <c r="F424" s="49"/>
      <c r="G424" s="50"/>
      <c r="H424" s="51"/>
      <c r="I424" s="52"/>
      <c r="J424" s="53" t="str">
        <f>IF(ISERROR(VLOOKUP(I424,[1]Eje_Pilar!$C$2:$E$47,2,FALSE))," ",VLOOKUP(I424,[1]Eje_Pilar!$C$2:$E$47,2,FALSE))</f>
        <v xml:space="preserve"> </v>
      </c>
      <c r="K424" s="53" t="str">
        <f>IF(ISERROR(VLOOKUP(I424,[1]Eje_Pilar!$C$2:$E$47,3,FALSE))," ",VLOOKUP(I424,[1]Eje_Pilar!$C$2:$E$47,3,FALSE))</f>
        <v xml:space="preserve"> </v>
      </c>
      <c r="L424" s="54"/>
      <c r="M424" s="55"/>
      <c r="N424" s="56"/>
      <c r="O424" s="57"/>
      <c r="P424" s="58"/>
      <c r="Q424" s="59"/>
      <c r="R424" s="60"/>
      <c r="S424" s="57"/>
      <c r="T424" s="61">
        <f t="shared" si="37"/>
        <v>0</v>
      </c>
      <c r="U424" s="62"/>
      <c r="V424" s="63"/>
      <c r="W424" s="63"/>
      <c r="X424" s="63"/>
      <c r="Y424" s="47"/>
      <c r="Z424" s="47"/>
      <c r="AA424" s="65"/>
      <c r="AB424" s="55"/>
      <c r="AC424" s="55"/>
      <c r="AD424" s="55"/>
      <c r="AE424" s="55"/>
      <c r="AF424" s="66" t="str">
        <f t="shared" si="36"/>
        <v>-</v>
      </c>
      <c r="AG424" s="67">
        <f>IF(SUMPRODUCT((A$14:A424=A424)*(B$14:B424=B424)*(C$14:C424=C424))&gt;1,0,1)</f>
        <v>0</v>
      </c>
      <c r="AH424" s="68" t="str">
        <f t="shared" si="38"/>
        <v>NO</v>
      </c>
      <c r="AI424" s="68" t="str">
        <f t="shared" si="39"/>
        <v>NO</v>
      </c>
      <c r="AJ424" s="69" t="str">
        <f>IFERROR(VLOOKUP(F424,[1]Tipo!$C$12:$C$27,1,FALSE),"NO")</f>
        <v>NO</v>
      </c>
      <c r="AK424" s="68" t="str">
        <f t="shared" si="40"/>
        <v>NO</v>
      </c>
      <c r="AL424" s="68" t="str">
        <f t="shared" si="41"/>
        <v>NO</v>
      </c>
      <c r="AM424" s="70"/>
      <c r="AN424" s="70"/>
      <c r="AO424" s="70"/>
      <c r="AP424"/>
      <c r="AQ424"/>
      <c r="AR424"/>
      <c r="AS424"/>
      <c r="AT424"/>
      <c r="AU424"/>
      <c r="AV424"/>
      <c r="AW424"/>
      <c r="AX424"/>
      <c r="AY424"/>
      <c r="AZ424"/>
      <c r="BA424"/>
      <c r="BB424"/>
      <c r="BC424"/>
      <c r="BD424"/>
      <c r="BE424"/>
      <c r="BF424"/>
      <c r="BG424"/>
      <c r="BH424"/>
      <c r="BI424"/>
      <c r="BJ424"/>
      <c r="BK424"/>
      <c r="BL424"/>
      <c r="BM424"/>
      <c r="BN424"/>
      <c r="BO424"/>
      <c r="BP424"/>
      <c r="BQ424"/>
    </row>
    <row r="425" spans="1:69" ht="27" hidden="1" customHeight="1" x14ac:dyDescent="0.25">
      <c r="A425" s="55"/>
      <c r="B425" s="47"/>
      <c r="C425" s="48"/>
      <c r="D425" s="79"/>
      <c r="E425" s="48"/>
      <c r="F425" s="49"/>
      <c r="G425" s="50"/>
      <c r="H425" s="51"/>
      <c r="I425" s="52"/>
      <c r="J425" s="53" t="str">
        <f>IF(ISERROR(VLOOKUP(I425,[1]Eje_Pilar!$C$2:$E$47,2,FALSE))," ",VLOOKUP(I425,[1]Eje_Pilar!$C$2:$E$47,2,FALSE))</f>
        <v xml:space="preserve"> </v>
      </c>
      <c r="K425" s="53" t="str">
        <f>IF(ISERROR(VLOOKUP(I425,[1]Eje_Pilar!$C$2:$E$47,3,FALSE))," ",VLOOKUP(I425,[1]Eje_Pilar!$C$2:$E$47,3,FALSE))</f>
        <v xml:space="preserve"> </v>
      </c>
      <c r="L425" s="54"/>
      <c r="M425" s="55"/>
      <c r="N425" s="56"/>
      <c r="O425" s="57"/>
      <c r="P425" s="58"/>
      <c r="Q425" s="59"/>
      <c r="R425" s="60"/>
      <c r="S425" s="57"/>
      <c r="T425" s="61">
        <f t="shared" si="37"/>
        <v>0</v>
      </c>
      <c r="U425" s="62"/>
      <c r="V425" s="63"/>
      <c r="W425" s="63"/>
      <c r="X425" s="63"/>
      <c r="Y425" s="47"/>
      <c r="Z425" s="47"/>
      <c r="AA425" s="65"/>
      <c r="AB425" s="55"/>
      <c r="AC425" s="55"/>
      <c r="AD425" s="55"/>
      <c r="AE425" s="55"/>
      <c r="AF425" s="66" t="str">
        <f t="shared" si="36"/>
        <v>-</v>
      </c>
      <c r="AG425" s="67">
        <f>IF(SUMPRODUCT((A$14:A425=A425)*(B$14:B425=B425)*(C$14:C425=C425))&gt;1,0,1)</f>
        <v>0</v>
      </c>
      <c r="AH425" s="68" t="str">
        <f t="shared" si="38"/>
        <v>NO</v>
      </c>
      <c r="AI425" s="68" t="str">
        <f t="shared" si="39"/>
        <v>NO</v>
      </c>
      <c r="AJ425" s="69" t="str">
        <f>IFERROR(VLOOKUP(F425,[1]Tipo!$C$12:$C$27,1,FALSE),"NO")</f>
        <v>NO</v>
      </c>
      <c r="AK425" s="68" t="str">
        <f t="shared" si="40"/>
        <v>NO</v>
      </c>
      <c r="AL425" s="68" t="str">
        <f t="shared" si="41"/>
        <v>NO</v>
      </c>
      <c r="AM425" s="70"/>
      <c r="AN425" s="70"/>
      <c r="AO425" s="70"/>
      <c r="AP425"/>
      <c r="AQ425"/>
      <c r="AR425"/>
      <c r="AS425"/>
      <c r="AT425"/>
      <c r="AU425"/>
      <c r="AV425"/>
      <c r="AW425"/>
      <c r="AX425"/>
      <c r="AY425"/>
      <c r="AZ425"/>
      <c r="BA425"/>
      <c r="BB425"/>
      <c r="BC425"/>
      <c r="BD425"/>
      <c r="BE425"/>
      <c r="BF425"/>
      <c r="BG425"/>
      <c r="BH425"/>
      <c r="BI425"/>
      <c r="BJ425"/>
      <c r="BK425"/>
      <c r="BL425"/>
      <c r="BM425"/>
      <c r="BN425"/>
      <c r="BO425"/>
      <c r="BP425"/>
      <c r="BQ425"/>
    </row>
    <row r="426" spans="1:69" ht="27" hidden="1" customHeight="1" x14ac:dyDescent="0.25">
      <c r="A426" s="55"/>
      <c r="B426" s="47"/>
      <c r="C426" s="48"/>
      <c r="D426" s="79"/>
      <c r="E426" s="48"/>
      <c r="F426" s="49"/>
      <c r="G426" s="50"/>
      <c r="H426" s="51"/>
      <c r="I426" s="52"/>
      <c r="J426" s="53" t="str">
        <f>IF(ISERROR(VLOOKUP(I426,[1]Eje_Pilar!$C$2:$E$47,2,FALSE))," ",VLOOKUP(I426,[1]Eje_Pilar!$C$2:$E$47,2,FALSE))</f>
        <v xml:space="preserve"> </v>
      </c>
      <c r="K426" s="53" t="str">
        <f>IF(ISERROR(VLOOKUP(I426,[1]Eje_Pilar!$C$2:$E$47,3,FALSE))," ",VLOOKUP(I426,[1]Eje_Pilar!$C$2:$E$47,3,FALSE))</f>
        <v xml:space="preserve"> </v>
      </c>
      <c r="L426" s="54"/>
      <c r="M426" s="55"/>
      <c r="N426" s="56"/>
      <c r="O426" s="57"/>
      <c r="P426" s="58"/>
      <c r="Q426" s="59"/>
      <c r="R426" s="60"/>
      <c r="S426" s="57"/>
      <c r="T426" s="61">
        <f t="shared" si="37"/>
        <v>0</v>
      </c>
      <c r="U426" s="62"/>
      <c r="V426" s="63"/>
      <c r="W426" s="63"/>
      <c r="X426" s="63"/>
      <c r="Y426" s="47"/>
      <c r="Z426" s="47"/>
      <c r="AA426" s="65"/>
      <c r="AB426" s="55"/>
      <c r="AC426" s="55"/>
      <c r="AD426" s="55"/>
      <c r="AE426" s="55"/>
      <c r="AF426" s="66" t="str">
        <f t="shared" si="36"/>
        <v>-</v>
      </c>
      <c r="AG426" s="67">
        <f>IF(SUMPRODUCT((A$14:A426=A426)*(B$14:B426=B426)*(C$14:C426=C426))&gt;1,0,1)</f>
        <v>0</v>
      </c>
      <c r="AH426" s="68" t="str">
        <f t="shared" si="38"/>
        <v>NO</v>
      </c>
      <c r="AI426" s="68" t="str">
        <f t="shared" si="39"/>
        <v>NO</v>
      </c>
      <c r="AJ426" s="69" t="str">
        <f>IFERROR(VLOOKUP(F426,[1]Tipo!$C$12:$C$27,1,FALSE),"NO")</f>
        <v>NO</v>
      </c>
      <c r="AK426" s="68" t="str">
        <f t="shared" si="40"/>
        <v>NO</v>
      </c>
      <c r="AL426" s="68" t="str">
        <f t="shared" si="41"/>
        <v>NO</v>
      </c>
      <c r="AM426" s="70"/>
      <c r="AN426" s="70"/>
      <c r="AO426" s="70"/>
      <c r="AP426"/>
      <c r="AQ426"/>
      <c r="AR426"/>
      <c r="AS426"/>
      <c r="AT426"/>
      <c r="AU426"/>
      <c r="AV426"/>
      <c r="AW426"/>
      <c r="AX426"/>
      <c r="AY426"/>
      <c r="AZ426"/>
      <c r="BA426"/>
      <c r="BB426"/>
      <c r="BC426"/>
      <c r="BD426"/>
      <c r="BE426"/>
      <c r="BF426"/>
      <c r="BG426"/>
      <c r="BH426"/>
      <c r="BI426"/>
      <c r="BJ426"/>
      <c r="BK426"/>
      <c r="BL426"/>
      <c r="BM426"/>
      <c r="BN426"/>
      <c r="BO426"/>
      <c r="BP426"/>
      <c r="BQ426"/>
    </row>
    <row r="427" spans="1:69" ht="27" hidden="1" customHeight="1" x14ac:dyDescent="0.25">
      <c r="A427" s="55"/>
      <c r="B427" s="47"/>
      <c r="C427" s="48"/>
      <c r="D427" s="79"/>
      <c r="E427" s="48"/>
      <c r="F427" s="49"/>
      <c r="G427" s="50"/>
      <c r="H427" s="51"/>
      <c r="I427" s="52"/>
      <c r="J427" s="53" t="str">
        <f>IF(ISERROR(VLOOKUP(I427,[1]Eje_Pilar!$C$2:$E$47,2,FALSE))," ",VLOOKUP(I427,[1]Eje_Pilar!$C$2:$E$47,2,FALSE))</f>
        <v xml:space="preserve"> </v>
      </c>
      <c r="K427" s="53" t="str">
        <f>IF(ISERROR(VLOOKUP(I427,[1]Eje_Pilar!$C$2:$E$47,3,FALSE))," ",VLOOKUP(I427,[1]Eje_Pilar!$C$2:$E$47,3,FALSE))</f>
        <v xml:space="preserve"> </v>
      </c>
      <c r="L427" s="54"/>
      <c r="M427" s="55"/>
      <c r="N427" s="56"/>
      <c r="O427" s="57"/>
      <c r="P427" s="58"/>
      <c r="Q427" s="59"/>
      <c r="R427" s="60"/>
      <c r="S427" s="57"/>
      <c r="T427" s="61">
        <f t="shared" si="37"/>
        <v>0</v>
      </c>
      <c r="U427" s="62"/>
      <c r="V427" s="63"/>
      <c r="W427" s="63"/>
      <c r="X427" s="63"/>
      <c r="Y427" s="47"/>
      <c r="Z427" s="47"/>
      <c r="AA427" s="65"/>
      <c r="AB427" s="55"/>
      <c r="AC427" s="55"/>
      <c r="AD427" s="55"/>
      <c r="AE427" s="55"/>
      <c r="AF427" s="66" t="str">
        <f t="shared" si="36"/>
        <v>-</v>
      </c>
      <c r="AG427" s="67">
        <f>IF(SUMPRODUCT((A$14:A427=A427)*(B$14:B427=B427)*(C$14:C427=C427))&gt;1,0,1)</f>
        <v>0</v>
      </c>
      <c r="AH427" s="68" t="str">
        <f t="shared" si="38"/>
        <v>NO</v>
      </c>
      <c r="AI427" s="68" t="str">
        <f t="shared" si="39"/>
        <v>NO</v>
      </c>
      <c r="AJ427" s="69" t="str">
        <f>IFERROR(VLOOKUP(F427,[1]Tipo!$C$12:$C$27,1,FALSE),"NO")</f>
        <v>NO</v>
      </c>
      <c r="AK427" s="68" t="str">
        <f t="shared" si="40"/>
        <v>NO</v>
      </c>
      <c r="AL427" s="68" t="str">
        <f t="shared" si="41"/>
        <v>NO</v>
      </c>
      <c r="AM427" s="70"/>
      <c r="AN427" s="70"/>
      <c r="AO427" s="70"/>
      <c r="AP427"/>
      <c r="AQ427"/>
      <c r="AR427"/>
      <c r="AS427"/>
      <c r="AT427"/>
      <c r="AU427"/>
      <c r="AV427"/>
      <c r="AW427"/>
      <c r="AX427"/>
      <c r="AY427"/>
      <c r="AZ427"/>
      <c r="BA427"/>
      <c r="BB427"/>
      <c r="BC427"/>
      <c r="BD427"/>
      <c r="BE427"/>
      <c r="BF427"/>
      <c r="BG427"/>
      <c r="BH427"/>
      <c r="BI427"/>
      <c r="BJ427"/>
      <c r="BK427"/>
      <c r="BL427"/>
      <c r="BM427"/>
      <c r="BN427"/>
      <c r="BO427"/>
      <c r="BP427"/>
      <c r="BQ427"/>
    </row>
    <row r="428" spans="1:69" ht="27" hidden="1" customHeight="1" x14ac:dyDescent="0.25">
      <c r="A428" s="55"/>
      <c r="B428" s="47"/>
      <c r="C428" s="48"/>
      <c r="D428" s="79"/>
      <c r="E428" s="48"/>
      <c r="F428" s="49"/>
      <c r="G428" s="50"/>
      <c r="H428" s="51"/>
      <c r="I428" s="52"/>
      <c r="J428" s="53" t="str">
        <f>IF(ISERROR(VLOOKUP(I428,[1]Eje_Pilar!$C$2:$E$47,2,FALSE))," ",VLOOKUP(I428,[1]Eje_Pilar!$C$2:$E$47,2,FALSE))</f>
        <v xml:space="preserve"> </v>
      </c>
      <c r="K428" s="53" t="str">
        <f>IF(ISERROR(VLOOKUP(I428,[1]Eje_Pilar!$C$2:$E$47,3,FALSE))," ",VLOOKUP(I428,[1]Eje_Pilar!$C$2:$E$47,3,FALSE))</f>
        <v xml:space="preserve"> </v>
      </c>
      <c r="L428" s="54"/>
      <c r="M428" s="55"/>
      <c r="N428" s="56"/>
      <c r="O428" s="57"/>
      <c r="P428" s="58"/>
      <c r="Q428" s="59"/>
      <c r="R428" s="60"/>
      <c r="S428" s="57"/>
      <c r="T428" s="61">
        <f t="shared" si="37"/>
        <v>0</v>
      </c>
      <c r="U428" s="62"/>
      <c r="V428" s="63"/>
      <c r="W428" s="63"/>
      <c r="X428" s="63"/>
      <c r="Y428" s="47"/>
      <c r="Z428" s="47"/>
      <c r="AA428" s="65"/>
      <c r="AB428" s="55"/>
      <c r="AC428" s="55"/>
      <c r="AD428" s="55"/>
      <c r="AE428" s="55"/>
      <c r="AF428" s="66" t="str">
        <f t="shared" si="36"/>
        <v>-</v>
      </c>
      <c r="AG428" s="67">
        <f>IF(SUMPRODUCT((A$14:A428=A428)*(B$14:B428=B428)*(C$14:C428=C428))&gt;1,0,1)</f>
        <v>0</v>
      </c>
      <c r="AH428" s="68" t="str">
        <f t="shared" si="38"/>
        <v>NO</v>
      </c>
      <c r="AI428" s="68" t="str">
        <f t="shared" si="39"/>
        <v>NO</v>
      </c>
      <c r="AJ428" s="69" t="str">
        <f>IFERROR(VLOOKUP(F428,[1]Tipo!$C$12:$C$27,1,FALSE),"NO")</f>
        <v>NO</v>
      </c>
      <c r="AK428" s="68" t="str">
        <f t="shared" si="40"/>
        <v>NO</v>
      </c>
      <c r="AL428" s="68" t="str">
        <f t="shared" si="41"/>
        <v>NO</v>
      </c>
      <c r="AM428" s="70"/>
      <c r="AN428" s="70"/>
      <c r="AO428" s="70"/>
      <c r="AP428"/>
      <c r="AQ428"/>
      <c r="AR428"/>
      <c r="AS428"/>
      <c r="AT428"/>
      <c r="AU428"/>
      <c r="AV428"/>
      <c r="AW428"/>
      <c r="AX428"/>
      <c r="AY428"/>
      <c r="AZ428"/>
      <c r="BA428"/>
      <c r="BB428"/>
      <c r="BC428"/>
      <c r="BD428"/>
      <c r="BE428"/>
      <c r="BF428"/>
      <c r="BG428"/>
      <c r="BH428"/>
      <c r="BI428"/>
      <c r="BJ428"/>
      <c r="BK428"/>
      <c r="BL428"/>
      <c r="BM428"/>
      <c r="BN428"/>
      <c r="BO428"/>
      <c r="BP428"/>
      <c r="BQ428"/>
    </row>
    <row r="429" spans="1:69" ht="27" hidden="1" customHeight="1" x14ac:dyDescent="0.25">
      <c r="A429" s="55"/>
      <c r="B429" s="47"/>
      <c r="C429" s="48"/>
      <c r="D429" s="79"/>
      <c r="E429" s="48"/>
      <c r="F429" s="49"/>
      <c r="G429" s="50"/>
      <c r="H429" s="51"/>
      <c r="I429" s="52"/>
      <c r="J429" s="53" t="str">
        <f>IF(ISERROR(VLOOKUP(I429,[1]Eje_Pilar!$C$2:$E$47,2,FALSE))," ",VLOOKUP(I429,[1]Eje_Pilar!$C$2:$E$47,2,FALSE))</f>
        <v xml:space="preserve"> </v>
      </c>
      <c r="K429" s="53" t="str">
        <f>IF(ISERROR(VLOOKUP(I429,[1]Eje_Pilar!$C$2:$E$47,3,FALSE))," ",VLOOKUP(I429,[1]Eje_Pilar!$C$2:$E$47,3,FALSE))</f>
        <v xml:space="preserve"> </v>
      </c>
      <c r="L429" s="54"/>
      <c r="M429" s="55"/>
      <c r="N429" s="56"/>
      <c r="O429" s="57"/>
      <c r="P429" s="58"/>
      <c r="Q429" s="59"/>
      <c r="R429" s="60"/>
      <c r="S429" s="57"/>
      <c r="T429" s="61">
        <f t="shared" si="37"/>
        <v>0</v>
      </c>
      <c r="U429" s="62"/>
      <c r="V429" s="63"/>
      <c r="W429" s="63"/>
      <c r="X429" s="63"/>
      <c r="Y429" s="47"/>
      <c r="Z429" s="47"/>
      <c r="AA429" s="65"/>
      <c r="AB429" s="55"/>
      <c r="AC429" s="55"/>
      <c r="AD429" s="55"/>
      <c r="AE429" s="55"/>
      <c r="AF429" s="66" t="str">
        <f t="shared" si="36"/>
        <v>-</v>
      </c>
      <c r="AG429" s="67">
        <f>IF(SUMPRODUCT((A$14:A429=A429)*(B$14:B429=B429)*(C$14:C429=C429))&gt;1,0,1)</f>
        <v>0</v>
      </c>
      <c r="AH429" s="68" t="str">
        <f t="shared" si="38"/>
        <v>NO</v>
      </c>
      <c r="AI429" s="68" t="str">
        <f t="shared" si="39"/>
        <v>NO</v>
      </c>
      <c r="AJ429" s="69" t="str">
        <f>IFERROR(VLOOKUP(F429,[1]Tipo!$C$12:$C$27,1,FALSE),"NO")</f>
        <v>NO</v>
      </c>
      <c r="AK429" s="68" t="str">
        <f t="shared" si="40"/>
        <v>NO</v>
      </c>
      <c r="AL429" s="68" t="str">
        <f t="shared" si="41"/>
        <v>NO</v>
      </c>
      <c r="AM429" s="70"/>
      <c r="AN429" s="70"/>
      <c r="AO429" s="70"/>
      <c r="AP429"/>
      <c r="AQ429"/>
      <c r="AR429"/>
      <c r="AS429"/>
      <c r="AT429"/>
      <c r="AU429"/>
      <c r="AV429"/>
      <c r="AW429"/>
      <c r="AX429"/>
      <c r="AY429"/>
      <c r="AZ429"/>
      <c r="BA429"/>
      <c r="BB429"/>
      <c r="BC429"/>
      <c r="BD429"/>
      <c r="BE429"/>
      <c r="BF429"/>
      <c r="BG429"/>
      <c r="BH429"/>
      <c r="BI429"/>
      <c r="BJ429"/>
      <c r="BK429"/>
      <c r="BL429"/>
      <c r="BM429"/>
      <c r="BN429"/>
      <c r="BO429"/>
      <c r="BP429"/>
      <c r="BQ429"/>
    </row>
    <row r="430" spans="1:69" ht="27" hidden="1" customHeight="1" x14ac:dyDescent="0.25">
      <c r="A430" s="55"/>
      <c r="B430" s="47"/>
      <c r="C430" s="48"/>
      <c r="D430" s="79"/>
      <c r="E430" s="48"/>
      <c r="F430" s="49"/>
      <c r="G430" s="50"/>
      <c r="H430" s="51"/>
      <c r="I430" s="52"/>
      <c r="J430" s="53" t="str">
        <f>IF(ISERROR(VLOOKUP(I430,[1]Eje_Pilar!$C$2:$E$47,2,FALSE))," ",VLOOKUP(I430,[1]Eje_Pilar!$C$2:$E$47,2,FALSE))</f>
        <v xml:space="preserve"> </v>
      </c>
      <c r="K430" s="53" t="str">
        <f>IF(ISERROR(VLOOKUP(I430,[1]Eje_Pilar!$C$2:$E$47,3,FALSE))," ",VLOOKUP(I430,[1]Eje_Pilar!$C$2:$E$47,3,FALSE))</f>
        <v xml:space="preserve"> </v>
      </c>
      <c r="L430" s="54"/>
      <c r="M430" s="55"/>
      <c r="N430" s="56"/>
      <c r="O430" s="57"/>
      <c r="P430" s="58"/>
      <c r="Q430" s="59"/>
      <c r="R430" s="60"/>
      <c r="S430" s="57"/>
      <c r="T430" s="61">
        <f t="shared" si="37"/>
        <v>0</v>
      </c>
      <c r="U430" s="62"/>
      <c r="V430" s="63"/>
      <c r="W430" s="63"/>
      <c r="X430" s="63"/>
      <c r="Y430" s="47"/>
      <c r="Z430" s="47"/>
      <c r="AA430" s="65"/>
      <c r="AB430" s="55"/>
      <c r="AC430" s="55"/>
      <c r="AD430" s="55"/>
      <c r="AE430" s="55"/>
      <c r="AF430" s="66" t="str">
        <f t="shared" si="36"/>
        <v>-</v>
      </c>
      <c r="AG430" s="67">
        <f>IF(SUMPRODUCT((A$14:A430=A430)*(B$14:B430=B430)*(C$14:C430=C430))&gt;1,0,1)</f>
        <v>0</v>
      </c>
      <c r="AH430" s="68" t="str">
        <f t="shared" si="38"/>
        <v>NO</v>
      </c>
      <c r="AI430" s="68" t="str">
        <f t="shared" si="39"/>
        <v>NO</v>
      </c>
      <c r="AJ430" s="69" t="str">
        <f>IFERROR(VLOOKUP(F430,[1]Tipo!$C$12:$C$27,1,FALSE),"NO")</f>
        <v>NO</v>
      </c>
      <c r="AK430" s="68" t="str">
        <f t="shared" si="40"/>
        <v>NO</v>
      </c>
      <c r="AL430" s="68" t="str">
        <f t="shared" si="41"/>
        <v>NO</v>
      </c>
      <c r="AM430" s="70"/>
      <c r="AN430" s="70"/>
      <c r="AO430" s="70"/>
      <c r="AP430"/>
      <c r="AQ430"/>
      <c r="AR430"/>
      <c r="AS430"/>
      <c r="AT430"/>
      <c r="AU430"/>
      <c r="AV430"/>
      <c r="AW430"/>
      <c r="AX430"/>
      <c r="AY430"/>
      <c r="AZ430"/>
      <c r="BA430"/>
      <c r="BB430"/>
      <c r="BC430"/>
      <c r="BD430"/>
      <c r="BE430"/>
      <c r="BF430"/>
      <c r="BG430"/>
      <c r="BH430"/>
      <c r="BI430"/>
      <c r="BJ430"/>
      <c r="BK430"/>
      <c r="BL430"/>
      <c r="BM430"/>
      <c r="BN430"/>
      <c r="BO430"/>
      <c r="BP430"/>
      <c r="BQ430"/>
    </row>
    <row r="431" spans="1:69" ht="27" hidden="1" customHeight="1" x14ac:dyDescent="0.25">
      <c r="A431" s="55"/>
      <c r="B431" s="47"/>
      <c r="C431" s="48"/>
      <c r="D431" s="79"/>
      <c r="E431" s="48"/>
      <c r="F431" s="49"/>
      <c r="G431" s="50"/>
      <c r="H431" s="51"/>
      <c r="I431" s="52"/>
      <c r="J431" s="53" t="str">
        <f>IF(ISERROR(VLOOKUP(I431,[1]Eje_Pilar!$C$2:$E$47,2,FALSE))," ",VLOOKUP(I431,[1]Eje_Pilar!$C$2:$E$47,2,FALSE))</f>
        <v xml:space="preserve"> </v>
      </c>
      <c r="K431" s="53" t="str">
        <f>IF(ISERROR(VLOOKUP(I431,[1]Eje_Pilar!$C$2:$E$47,3,FALSE))," ",VLOOKUP(I431,[1]Eje_Pilar!$C$2:$E$47,3,FALSE))</f>
        <v xml:space="preserve"> </v>
      </c>
      <c r="L431" s="54"/>
      <c r="M431" s="55"/>
      <c r="N431" s="56"/>
      <c r="O431" s="57"/>
      <c r="P431" s="58"/>
      <c r="Q431" s="59"/>
      <c r="R431" s="60"/>
      <c r="S431" s="57"/>
      <c r="T431" s="61">
        <f t="shared" si="37"/>
        <v>0</v>
      </c>
      <c r="U431" s="62"/>
      <c r="V431" s="63"/>
      <c r="W431" s="63"/>
      <c r="X431" s="63"/>
      <c r="Y431" s="47"/>
      <c r="Z431" s="47"/>
      <c r="AA431" s="65"/>
      <c r="AB431" s="55"/>
      <c r="AC431" s="55"/>
      <c r="AD431" s="55"/>
      <c r="AE431" s="55"/>
      <c r="AF431" s="66" t="str">
        <f t="shared" si="36"/>
        <v>-</v>
      </c>
      <c r="AG431" s="67">
        <f>IF(SUMPRODUCT((A$14:A431=A431)*(B$14:B431=B431)*(C$14:C431=C431))&gt;1,0,1)</f>
        <v>0</v>
      </c>
      <c r="AH431" s="68" t="str">
        <f t="shared" si="38"/>
        <v>NO</v>
      </c>
      <c r="AI431" s="68" t="str">
        <f t="shared" si="39"/>
        <v>NO</v>
      </c>
      <c r="AJ431" s="69" t="str">
        <f>IFERROR(VLOOKUP(F431,[1]Tipo!$C$12:$C$27,1,FALSE),"NO")</f>
        <v>NO</v>
      </c>
      <c r="AK431" s="68" t="str">
        <f t="shared" si="40"/>
        <v>NO</v>
      </c>
      <c r="AL431" s="68" t="str">
        <f t="shared" si="41"/>
        <v>NO</v>
      </c>
      <c r="AM431" s="70"/>
      <c r="AN431" s="70"/>
      <c r="AO431" s="70"/>
      <c r="AP431"/>
      <c r="AQ431"/>
      <c r="AR431"/>
      <c r="AS431"/>
      <c r="AT431"/>
      <c r="AU431"/>
      <c r="AV431"/>
      <c r="AW431"/>
      <c r="AX431"/>
      <c r="AY431"/>
      <c r="AZ431"/>
      <c r="BA431"/>
      <c r="BB431"/>
      <c r="BC431"/>
      <c r="BD431"/>
      <c r="BE431"/>
      <c r="BF431"/>
      <c r="BG431"/>
      <c r="BH431"/>
      <c r="BI431"/>
      <c r="BJ431"/>
      <c r="BK431"/>
      <c r="BL431"/>
      <c r="BM431"/>
      <c r="BN431"/>
      <c r="BO431"/>
      <c r="BP431"/>
      <c r="BQ431"/>
    </row>
    <row r="432" spans="1:69" ht="27" hidden="1" customHeight="1" x14ac:dyDescent="0.25">
      <c r="A432" s="55"/>
      <c r="B432" s="47"/>
      <c r="C432" s="48"/>
      <c r="D432" s="79"/>
      <c r="E432" s="48"/>
      <c r="F432" s="49"/>
      <c r="G432" s="50"/>
      <c r="H432" s="51"/>
      <c r="I432" s="52"/>
      <c r="J432" s="53" t="str">
        <f>IF(ISERROR(VLOOKUP(I432,[1]Eje_Pilar!$C$2:$E$47,2,FALSE))," ",VLOOKUP(I432,[1]Eje_Pilar!$C$2:$E$47,2,FALSE))</f>
        <v xml:space="preserve"> </v>
      </c>
      <c r="K432" s="53" t="str">
        <f>IF(ISERROR(VLOOKUP(I432,[1]Eje_Pilar!$C$2:$E$47,3,FALSE))," ",VLOOKUP(I432,[1]Eje_Pilar!$C$2:$E$47,3,FALSE))</f>
        <v xml:space="preserve"> </v>
      </c>
      <c r="L432" s="54"/>
      <c r="M432" s="55"/>
      <c r="N432" s="56"/>
      <c r="O432" s="57"/>
      <c r="P432" s="58"/>
      <c r="Q432" s="59"/>
      <c r="R432" s="60"/>
      <c r="S432" s="57"/>
      <c r="T432" s="61">
        <f t="shared" si="37"/>
        <v>0</v>
      </c>
      <c r="U432" s="62"/>
      <c r="V432" s="63"/>
      <c r="W432" s="63"/>
      <c r="X432" s="63"/>
      <c r="Y432" s="47"/>
      <c r="Z432" s="47"/>
      <c r="AA432" s="65"/>
      <c r="AB432" s="55"/>
      <c r="AC432" s="55"/>
      <c r="AD432" s="55"/>
      <c r="AE432" s="55"/>
      <c r="AF432" s="66" t="str">
        <f t="shared" si="36"/>
        <v>-</v>
      </c>
      <c r="AG432" s="67">
        <f>IF(SUMPRODUCT((A$14:A432=A432)*(B$14:B432=B432)*(C$14:C432=C432))&gt;1,0,1)</f>
        <v>0</v>
      </c>
      <c r="AH432" s="68" t="str">
        <f t="shared" si="38"/>
        <v>NO</v>
      </c>
      <c r="AI432" s="68" t="str">
        <f t="shared" si="39"/>
        <v>NO</v>
      </c>
      <c r="AJ432" s="69" t="str">
        <f>IFERROR(VLOOKUP(F432,[1]Tipo!$C$12:$C$27,1,FALSE),"NO")</f>
        <v>NO</v>
      </c>
      <c r="AK432" s="68" t="str">
        <f t="shared" si="40"/>
        <v>NO</v>
      </c>
      <c r="AL432" s="68" t="str">
        <f t="shared" si="41"/>
        <v>NO</v>
      </c>
      <c r="AM432" s="70"/>
      <c r="AN432" s="70"/>
      <c r="AO432" s="70"/>
      <c r="AP432"/>
      <c r="AQ432"/>
      <c r="AR432"/>
      <c r="AS432"/>
      <c r="AT432"/>
      <c r="AU432"/>
      <c r="AV432"/>
      <c r="AW432"/>
      <c r="AX432"/>
      <c r="AY432"/>
      <c r="AZ432"/>
      <c r="BA432"/>
      <c r="BB432"/>
      <c r="BC432"/>
      <c r="BD432"/>
      <c r="BE432"/>
      <c r="BF432"/>
      <c r="BG432"/>
      <c r="BH432"/>
      <c r="BI432"/>
      <c r="BJ432"/>
      <c r="BK432"/>
      <c r="BL432"/>
      <c r="BM432"/>
      <c r="BN432"/>
      <c r="BO432"/>
      <c r="BP432"/>
      <c r="BQ432"/>
    </row>
    <row r="433" spans="1:69" ht="27" hidden="1" customHeight="1" x14ac:dyDescent="0.25">
      <c r="A433" s="55"/>
      <c r="B433" s="47"/>
      <c r="C433" s="48"/>
      <c r="D433" s="79"/>
      <c r="E433" s="48"/>
      <c r="F433" s="49"/>
      <c r="G433" s="50"/>
      <c r="H433" s="51"/>
      <c r="I433" s="52"/>
      <c r="J433" s="53" t="str">
        <f>IF(ISERROR(VLOOKUP(I433,[1]Eje_Pilar!$C$2:$E$47,2,FALSE))," ",VLOOKUP(I433,[1]Eje_Pilar!$C$2:$E$47,2,FALSE))</f>
        <v xml:space="preserve"> </v>
      </c>
      <c r="K433" s="53" t="str">
        <f>IF(ISERROR(VLOOKUP(I433,[1]Eje_Pilar!$C$2:$E$47,3,FALSE))," ",VLOOKUP(I433,[1]Eje_Pilar!$C$2:$E$47,3,FALSE))</f>
        <v xml:space="preserve"> </v>
      </c>
      <c r="L433" s="54"/>
      <c r="M433" s="55"/>
      <c r="N433" s="56"/>
      <c r="O433" s="57"/>
      <c r="P433" s="58"/>
      <c r="Q433" s="59"/>
      <c r="R433" s="60"/>
      <c r="S433" s="57"/>
      <c r="T433" s="61">
        <f t="shared" si="37"/>
        <v>0</v>
      </c>
      <c r="U433" s="62"/>
      <c r="V433" s="63"/>
      <c r="W433" s="63"/>
      <c r="X433" s="63"/>
      <c r="Y433" s="47"/>
      <c r="Z433" s="47"/>
      <c r="AA433" s="65"/>
      <c r="AB433" s="55"/>
      <c r="AC433" s="55"/>
      <c r="AD433" s="55"/>
      <c r="AE433" s="55"/>
      <c r="AF433" s="66" t="str">
        <f t="shared" si="36"/>
        <v>-</v>
      </c>
      <c r="AG433" s="67">
        <f>IF(SUMPRODUCT((A$14:A433=A433)*(B$14:B433=B433)*(C$14:C433=C433))&gt;1,0,1)</f>
        <v>0</v>
      </c>
      <c r="AH433" s="68" t="str">
        <f t="shared" si="38"/>
        <v>NO</v>
      </c>
      <c r="AI433" s="68" t="str">
        <f t="shared" si="39"/>
        <v>NO</v>
      </c>
      <c r="AJ433" s="69" t="str">
        <f>IFERROR(VLOOKUP(F433,[1]Tipo!$C$12:$C$27,1,FALSE),"NO")</f>
        <v>NO</v>
      </c>
      <c r="AK433" s="68" t="str">
        <f t="shared" si="40"/>
        <v>NO</v>
      </c>
      <c r="AL433" s="68" t="str">
        <f t="shared" si="41"/>
        <v>NO</v>
      </c>
      <c r="AM433" s="70"/>
      <c r="AN433" s="70"/>
      <c r="AO433" s="70"/>
      <c r="AP433"/>
      <c r="AQ433"/>
      <c r="AR433"/>
      <c r="AS433"/>
      <c r="AT433"/>
      <c r="AU433"/>
      <c r="AV433"/>
      <c r="AW433"/>
      <c r="AX433"/>
      <c r="AY433"/>
      <c r="AZ433"/>
      <c r="BA433"/>
      <c r="BB433"/>
      <c r="BC433"/>
      <c r="BD433"/>
      <c r="BE433"/>
      <c r="BF433"/>
      <c r="BG433"/>
      <c r="BH433"/>
      <c r="BI433"/>
      <c r="BJ433"/>
      <c r="BK433"/>
      <c r="BL433"/>
      <c r="BM433"/>
      <c r="BN433"/>
      <c r="BO433"/>
      <c r="BP433"/>
      <c r="BQ433"/>
    </row>
    <row r="434" spans="1:69" ht="27" hidden="1" customHeight="1" x14ac:dyDescent="0.25">
      <c r="A434" s="55"/>
      <c r="B434" s="47"/>
      <c r="C434" s="48"/>
      <c r="D434" s="79"/>
      <c r="E434" s="48"/>
      <c r="F434" s="49"/>
      <c r="G434" s="50"/>
      <c r="H434" s="51"/>
      <c r="I434" s="52"/>
      <c r="J434" s="53" t="str">
        <f>IF(ISERROR(VLOOKUP(I434,[1]Eje_Pilar!$C$2:$E$47,2,FALSE))," ",VLOOKUP(I434,[1]Eje_Pilar!$C$2:$E$47,2,FALSE))</f>
        <v xml:space="preserve"> </v>
      </c>
      <c r="K434" s="53" t="str">
        <f>IF(ISERROR(VLOOKUP(I434,[1]Eje_Pilar!$C$2:$E$47,3,FALSE))," ",VLOOKUP(I434,[1]Eje_Pilar!$C$2:$E$47,3,FALSE))</f>
        <v xml:space="preserve"> </v>
      </c>
      <c r="L434" s="54"/>
      <c r="M434" s="55"/>
      <c r="N434" s="56"/>
      <c r="O434" s="57"/>
      <c r="P434" s="58"/>
      <c r="Q434" s="59"/>
      <c r="R434" s="60"/>
      <c r="S434" s="57"/>
      <c r="T434" s="61">
        <f t="shared" si="37"/>
        <v>0</v>
      </c>
      <c r="U434" s="62"/>
      <c r="V434" s="63"/>
      <c r="W434" s="63"/>
      <c r="X434" s="63"/>
      <c r="Y434" s="47"/>
      <c r="Z434" s="47"/>
      <c r="AA434" s="65"/>
      <c r="AB434" s="55"/>
      <c r="AC434" s="55"/>
      <c r="AD434" s="55"/>
      <c r="AE434" s="55"/>
      <c r="AF434" s="66" t="str">
        <f t="shared" si="36"/>
        <v>-</v>
      </c>
      <c r="AG434" s="67">
        <f>IF(SUMPRODUCT((A$14:A434=A434)*(B$14:B434=B434)*(C$14:C434=C434))&gt;1,0,1)</f>
        <v>0</v>
      </c>
      <c r="AH434" s="68" t="str">
        <f t="shared" si="38"/>
        <v>NO</v>
      </c>
      <c r="AI434" s="68" t="str">
        <f t="shared" si="39"/>
        <v>NO</v>
      </c>
      <c r="AJ434" s="69" t="str">
        <f>IFERROR(VLOOKUP(F434,[1]Tipo!$C$12:$C$27,1,FALSE),"NO")</f>
        <v>NO</v>
      </c>
      <c r="AK434" s="68" t="str">
        <f t="shared" si="40"/>
        <v>NO</v>
      </c>
      <c r="AL434" s="68" t="str">
        <f t="shared" si="41"/>
        <v>NO</v>
      </c>
      <c r="AM434" s="70"/>
      <c r="AN434" s="70"/>
      <c r="AO434" s="70"/>
      <c r="AP434"/>
      <c r="AQ434"/>
      <c r="AR434"/>
      <c r="AS434"/>
      <c r="AT434"/>
      <c r="AU434"/>
      <c r="AV434"/>
      <c r="AW434"/>
      <c r="AX434"/>
      <c r="AY434"/>
      <c r="AZ434"/>
      <c r="BA434"/>
      <c r="BB434"/>
      <c r="BC434"/>
      <c r="BD434"/>
      <c r="BE434"/>
      <c r="BF434"/>
      <c r="BG434"/>
      <c r="BH434"/>
      <c r="BI434"/>
      <c r="BJ434"/>
      <c r="BK434"/>
      <c r="BL434"/>
      <c r="BM434"/>
      <c r="BN434"/>
      <c r="BO434"/>
      <c r="BP434"/>
      <c r="BQ434"/>
    </row>
    <row r="435" spans="1:69" ht="27" hidden="1" customHeight="1" x14ac:dyDescent="0.25">
      <c r="A435" s="55"/>
      <c r="B435" s="47"/>
      <c r="C435" s="48"/>
      <c r="D435" s="79"/>
      <c r="E435" s="48"/>
      <c r="F435" s="49"/>
      <c r="G435" s="50"/>
      <c r="H435" s="51"/>
      <c r="I435" s="52"/>
      <c r="J435" s="53" t="str">
        <f>IF(ISERROR(VLOOKUP(I435,[1]Eje_Pilar!$C$2:$E$47,2,FALSE))," ",VLOOKUP(I435,[1]Eje_Pilar!$C$2:$E$47,2,FALSE))</f>
        <v xml:space="preserve"> </v>
      </c>
      <c r="K435" s="53" t="str">
        <f>IF(ISERROR(VLOOKUP(I435,[1]Eje_Pilar!$C$2:$E$47,3,FALSE))," ",VLOOKUP(I435,[1]Eje_Pilar!$C$2:$E$47,3,FALSE))</f>
        <v xml:space="preserve"> </v>
      </c>
      <c r="L435" s="54"/>
      <c r="M435" s="55"/>
      <c r="N435" s="56"/>
      <c r="O435" s="57"/>
      <c r="P435" s="58"/>
      <c r="Q435" s="59"/>
      <c r="R435" s="60"/>
      <c r="S435" s="57"/>
      <c r="T435" s="61">
        <f t="shared" si="37"/>
        <v>0</v>
      </c>
      <c r="U435" s="62"/>
      <c r="V435" s="63"/>
      <c r="W435" s="63"/>
      <c r="X435" s="63"/>
      <c r="Y435" s="47"/>
      <c r="Z435" s="47"/>
      <c r="AA435" s="65"/>
      <c r="AB435" s="55"/>
      <c r="AC435" s="55"/>
      <c r="AD435" s="55"/>
      <c r="AE435" s="55"/>
      <c r="AF435" s="66" t="str">
        <f t="shared" si="36"/>
        <v>-</v>
      </c>
      <c r="AG435" s="67">
        <f>IF(SUMPRODUCT((A$14:A435=A435)*(B$14:B435=B435)*(C$14:C435=C435))&gt;1,0,1)</f>
        <v>0</v>
      </c>
      <c r="AH435" s="68" t="str">
        <f t="shared" si="38"/>
        <v>NO</v>
      </c>
      <c r="AI435" s="68" t="str">
        <f t="shared" si="39"/>
        <v>NO</v>
      </c>
      <c r="AJ435" s="69" t="str">
        <f>IFERROR(VLOOKUP(F435,[1]Tipo!$C$12:$C$27,1,FALSE),"NO")</f>
        <v>NO</v>
      </c>
      <c r="AK435" s="68" t="str">
        <f t="shared" si="40"/>
        <v>NO</v>
      </c>
      <c r="AL435" s="68" t="str">
        <f t="shared" si="41"/>
        <v>NO</v>
      </c>
      <c r="AM435" s="70"/>
      <c r="AN435" s="70"/>
      <c r="AO435" s="70"/>
      <c r="AP435"/>
      <c r="AQ435"/>
      <c r="AR435"/>
      <c r="AS435"/>
      <c r="AT435"/>
      <c r="AU435"/>
      <c r="AV435"/>
      <c r="AW435"/>
      <c r="AX435"/>
      <c r="AY435"/>
      <c r="AZ435"/>
      <c r="BA435"/>
      <c r="BB435"/>
      <c r="BC435"/>
      <c r="BD435"/>
      <c r="BE435"/>
      <c r="BF435"/>
      <c r="BG435"/>
      <c r="BH435"/>
      <c r="BI435"/>
      <c r="BJ435"/>
      <c r="BK435"/>
      <c r="BL435"/>
      <c r="BM435"/>
      <c r="BN435"/>
      <c r="BO435"/>
      <c r="BP435"/>
      <c r="BQ435"/>
    </row>
    <row r="436" spans="1:69" ht="27" hidden="1" customHeight="1" x14ac:dyDescent="0.25">
      <c r="A436" s="55"/>
      <c r="B436" s="47"/>
      <c r="C436" s="48"/>
      <c r="D436" s="79"/>
      <c r="E436" s="48"/>
      <c r="F436" s="49"/>
      <c r="G436" s="50"/>
      <c r="H436" s="51"/>
      <c r="I436" s="52"/>
      <c r="J436" s="53" t="str">
        <f>IF(ISERROR(VLOOKUP(I436,[1]Eje_Pilar!$C$2:$E$47,2,FALSE))," ",VLOOKUP(I436,[1]Eje_Pilar!$C$2:$E$47,2,FALSE))</f>
        <v xml:space="preserve"> </v>
      </c>
      <c r="K436" s="53" t="str">
        <f>IF(ISERROR(VLOOKUP(I436,[1]Eje_Pilar!$C$2:$E$47,3,FALSE))," ",VLOOKUP(I436,[1]Eje_Pilar!$C$2:$E$47,3,FALSE))</f>
        <v xml:space="preserve"> </v>
      </c>
      <c r="L436" s="54"/>
      <c r="M436" s="55"/>
      <c r="N436" s="56"/>
      <c r="O436" s="57"/>
      <c r="P436" s="58"/>
      <c r="Q436" s="59"/>
      <c r="R436" s="60"/>
      <c r="S436" s="57"/>
      <c r="T436" s="61">
        <f t="shared" si="37"/>
        <v>0</v>
      </c>
      <c r="U436" s="62"/>
      <c r="V436" s="63"/>
      <c r="W436" s="63"/>
      <c r="X436" s="63"/>
      <c r="Y436" s="47"/>
      <c r="Z436" s="47"/>
      <c r="AA436" s="65"/>
      <c r="AB436" s="55"/>
      <c r="AC436" s="55"/>
      <c r="AD436" s="55"/>
      <c r="AE436" s="55"/>
      <c r="AF436" s="66" t="str">
        <f t="shared" si="36"/>
        <v>-</v>
      </c>
      <c r="AG436" s="67">
        <f>IF(SUMPRODUCT((A$14:A436=A436)*(B$14:B436=B436)*(C$14:C436=C436))&gt;1,0,1)</f>
        <v>0</v>
      </c>
      <c r="AH436" s="68" t="str">
        <f t="shared" si="38"/>
        <v>NO</v>
      </c>
      <c r="AI436" s="68" t="str">
        <f t="shared" si="39"/>
        <v>NO</v>
      </c>
      <c r="AJ436" s="69" t="str">
        <f>IFERROR(VLOOKUP(F436,[1]Tipo!$C$12:$C$27,1,FALSE),"NO")</f>
        <v>NO</v>
      </c>
      <c r="AK436" s="68" t="str">
        <f t="shared" si="40"/>
        <v>NO</v>
      </c>
      <c r="AL436" s="68" t="str">
        <f t="shared" si="41"/>
        <v>NO</v>
      </c>
      <c r="AM436" s="70"/>
      <c r="AN436" s="70"/>
      <c r="AO436" s="70"/>
      <c r="AP436"/>
      <c r="AQ436"/>
      <c r="AR436"/>
      <c r="AS436"/>
      <c r="AT436"/>
      <c r="AU436"/>
      <c r="AV436"/>
      <c r="AW436"/>
      <c r="AX436"/>
      <c r="AY436"/>
      <c r="AZ436"/>
      <c r="BA436"/>
      <c r="BB436"/>
      <c r="BC436"/>
      <c r="BD436"/>
      <c r="BE436"/>
      <c r="BF436"/>
      <c r="BG436"/>
      <c r="BH436"/>
      <c r="BI436"/>
      <c r="BJ436"/>
      <c r="BK436"/>
      <c r="BL436"/>
      <c r="BM436"/>
      <c r="BN436"/>
      <c r="BO436"/>
      <c r="BP436"/>
      <c r="BQ436"/>
    </row>
    <row r="437" spans="1:69" ht="27" hidden="1" customHeight="1" x14ac:dyDescent="0.25">
      <c r="A437" s="55"/>
      <c r="B437" s="47"/>
      <c r="C437" s="48"/>
      <c r="D437" s="79"/>
      <c r="E437" s="48"/>
      <c r="F437" s="49"/>
      <c r="G437" s="50"/>
      <c r="H437" s="51"/>
      <c r="I437" s="52"/>
      <c r="J437" s="53" t="str">
        <f>IF(ISERROR(VLOOKUP(I437,[1]Eje_Pilar!$C$2:$E$47,2,FALSE))," ",VLOOKUP(I437,[1]Eje_Pilar!$C$2:$E$47,2,FALSE))</f>
        <v xml:space="preserve"> </v>
      </c>
      <c r="K437" s="53" t="str">
        <f>IF(ISERROR(VLOOKUP(I437,[1]Eje_Pilar!$C$2:$E$47,3,FALSE))," ",VLOOKUP(I437,[1]Eje_Pilar!$C$2:$E$47,3,FALSE))</f>
        <v xml:space="preserve"> </v>
      </c>
      <c r="L437" s="54"/>
      <c r="M437" s="55"/>
      <c r="N437" s="56"/>
      <c r="O437" s="57"/>
      <c r="P437" s="58"/>
      <c r="Q437" s="59"/>
      <c r="R437" s="60"/>
      <c r="S437" s="57"/>
      <c r="T437" s="61">
        <f t="shared" si="37"/>
        <v>0</v>
      </c>
      <c r="U437" s="62"/>
      <c r="V437" s="63"/>
      <c r="W437" s="63"/>
      <c r="X437" s="63"/>
      <c r="Y437" s="47"/>
      <c r="Z437" s="47"/>
      <c r="AA437" s="65"/>
      <c r="AB437" s="55"/>
      <c r="AC437" s="55"/>
      <c r="AD437" s="55"/>
      <c r="AE437" s="55"/>
      <c r="AF437" s="66" t="str">
        <f t="shared" si="36"/>
        <v>-</v>
      </c>
      <c r="AG437" s="67">
        <f>IF(SUMPRODUCT((A$14:A437=A437)*(B$14:B437=B437)*(C$14:C437=C437))&gt;1,0,1)</f>
        <v>0</v>
      </c>
      <c r="AH437" s="68" t="str">
        <f t="shared" si="38"/>
        <v>NO</v>
      </c>
      <c r="AI437" s="68" t="str">
        <f t="shared" si="39"/>
        <v>NO</v>
      </c>
      <c r="AJ437" s="69" t="str">
        <f>IFERROR(VLOOKUP(F437,[1]Tipo!$C$12:$C$27,1,FALSE),"NO")</f>
        <v>NO</v>
      </c>
      <c r="AK437" s="68" t="str">
        <f t="shared" si="40"/>
        <v>NO</v>
      </c>
      <c r="AL437" s="68" t="str">
        <f t="shared" si="41"/>
        <v>NO</v>
      </c>
      <c r="AM437" s="70"/>
      <c r="AN437" s="70"/>
      <c r="AO437" s="70"/>
      <c r="AP437"/>
      <c r="AQ437"/>
      <c r="AR437"/>
      <c r="AS437"/>
      <c r="AT437"/>
      <c r="AU437"/>
      <c r="AV437"/>
      <c r="AW437"/>
      <c r="AX437"/>
      <c r="AY437"/>
      <c r="AZ437"/>
      <c r="BA437"/>
      <c r="BB437"/>
      <c r="BC437"/>
      <c r="BD437"/>
      <c r="BE437"/>
      <c r="BF437"/>
      <c r="BG437"/>
      <c r="BH437"/>
      <c r="BI437"/>
      <c r="BJ437"/>
      <c r="BK437"/>
      <c r="BL437"/>
      <c r="BM437"/>
      <c r="BN437"/>
      <c r="BO437"/>
      <c r="BP437"/>
      <c r="BQ437"/>
    </row>
    <row r="438" spans="1:69" ht="27" hidden="1" customHeight="1" x14ac:dyDescent="0.25">
      <c r="A438" s="55"/>
      <c r="B438" s="47"/>
      <c r="C438" s="48"/>
      <c r="D438" s="79"/>
      <c r="E438" s="48"/>
      <c r="F438" s="49"/>
      <c r="G438" s="50"/>
      <c r="H438" s="51"/>
      <c r="I438" s="52"/>
      <c r="J438" s="53" t="str">
        <f>IF(ISERROR(VLOOKUP(I438,[1]Eje_Pilar!$C$2:$E$47,2,FALSE))," ",VLOOKUP(I438,[1]Eje_Pilar!$C$2:$E$47,2,FALSE))</f>
        <v xml:space="preserve"> </v>
      </c>
      <c r="K438" s="53" t="str">
        <f>IF(ISERROR(VLOOKUP(I438,[1]Eje_Pilar!$C$2:$E$47,3,FALSE))," ",VLOOKUP(I438,[1]Eje_Pilar!$C$2:$E$47,3,FALSE))</f>
        <v xml:space="preserve"> </v>
      </c>
      <c r="L438" s="54"/>
      <c r="M438" s="55"/>
      <c r="N438" s="56"/>
      <c r="O438" s="57"/>
      <c r="P438" s="58"/>
      <c r="Q438" s="59"/>
      <c r="R438" s="60"/>
      <c r="S438" s="57"/>
      <c r="T438" s="61">
        <f t="shared" si="37"/>
        <v>0</v>
      </c>
      <c r="U438" s="62"/>
      <c r="V438" s="63"/>
      <c r="W438" s="63"/>
      <c r="X438" s="63"/>
      <c r="Y438" s="47"/>
      <c r="Z438" s="47"/>
      <c r="AA438" s="65"/>
      <c r="AB438" s="55"/>
      <c r="AC438" s="55"/>
      <c r="AD438" s="55"/>
      <c r="AE438" s="55"/>
      <c r="AF438" s="66" t="str">
        <f t="shared" si="36"/>
        <v>-</v>
      </c>
      <c r="AG438" s="67">
        <f>IF(SUMPRODUCT((A$14:A438=A438)*(B$14:B438=B438)*(C$14:C438=C438))&gt;1,0,1)</f>
        <v>0</v>
      </c>
      <c r="AH438" s="68" t="str">
        <f t="shared" si="38"/>
        <v>NO</v>
      </c>
      <c r="AI438" s="68" t="str">
        <f t="shared" si="39"/>
        <v>NO</v>
      </c>
      <c r="AJ438" s="69" t="str">
        <f>IFERROR(VLOOKUP(F438,[1]Tipo!$C$12:$C$27,1,FALSE),"NO")</f>
        <v>NO</v>
      </c>
      <c r="AK438" s="68" t="str">
        <f t="shared" si="40"/>
        <v>NO</v>
      </c>
      <c r="AL438" s="68" t="str">
        <f t="shared" si="41"/>
        <v>NO</v>
      </c>
      <c r="AM438" s="70"/>
      <c r="AN438" s="70"/>
      <c r="AO438" s="70"/>
      <c r="AP438"/>
      <c r="AQ438"/>
      <c r="AR438"/>
      <c r="AS438"/>
      <c r="AT438"/>
      <c r="AU438"/>
      <c r="AV438"/>
      <c r="AW438"/>
      <c r="AX438"/>
      <c r="AY438"/>
      <c r="AZ438"/>
      <c r="BA438"/>
      <c r="BB438"/>
      <c r="BC438"/>
      <c r="BD438"/>
      <c r="BE438"/>
      <c r="BF438"/>
      <c r="BG438"/>
      <c r="BH438"/>
      <c r="BI438"/>
      <c r="BJ438"/>
      <c r="BK438"/>
      <c r="BL438"/>
      <c r="BM438"/>
      <c r="BN438"/>
      <c r="BO438"/>
      <c r="BP438"/>
      <c r="BQ438"/>
    </row>
    <row r="439" spans="1:69" ht="27" hidden="1" customHeight="1" x14ac:dyDescent="0.25">
      <c r="A439" s="55"/>
      <c r="B439" s="47"/>
      <c r="C439" s="48"/>
      <c r="D439" s="79"/>
      <c r="E439" s="48"/>
      <c r="F439" s="49"/>
      <c r="G439" s="50"/>
      <c r="H439" s="51"/>
      <c r="I439" s="52"/>
      <c r="J439" s="53" t="str">
        <f>IF(ISERROR(VLOOKUP(I439,[1]Eje_Pilar!$C$2:$E$47,2,FALSE))," ",VLOOKUP(I439,[1]Eje_Pilar!$C$2:$E$47,2,FALSE))</f>
        <v xml:space="preserve"> </v>
      </c>
      <c r="K439" s="53" t="str">
        <f>IF(ISERROR(VLOOKUP(I439,[1]Eje_Pilar!$C$2:$E$47,3,FALSE))," ",VLOOKUP(I439,[1]Eje_Pilar!$C$2:$E$47,3,FALSE))</f>
        <v xml:space="preserve"> </v>
      </c>
      <c r="L439" s="54"/>
      <c r="M439" s="55"/>
      <c r="N439" s="56"/>
      <c r="O439" s="57"/>
      <c r="P439" s="58"/>
      <c r="Q439" s="59"/>
      <c r="R439" s="60"/>
      <c r="S439" s="57"/>
      <c r="T439" s="61">
        <f t="shared" si="37"/>
        <v>0</v>
      </c>
      <c r="U439" s="62"/>
      <c r="V439" s="63"/>
      <c r="W439" s="63"/>
      <c r="X439" s="63"/>
      <c r="Y439" s="47"/>
      <c r="Z439" s="47"/>
      <c r="AA439" s="65"/>
      <c r="AB439" s="55"/>
      <c r="AC439" s="55"/>
      <c r="AD439" s="55"/>
      <c r="AE439" s="55"/>
      <c r="AF439" s="66" t="str">
        <f t="shared" si="36"/>
        <v>-</v>
      </c>
      <c r="AG439" s="67">
        <f>IF(SUMPRODUCT((A$14:A439=A439)*(B$14:B439=B439)*(C$14:C439=C439))&gt;1,0,1)</f>
        <v>0</v>
      </c>
      <c r="AH439" s="68" t="str">
        <f t="shared" si="38"/>
        <v>NO</v>
      </c>
      <c r="AI439" s="68" t="str">
        <f t="shared" si="39"/>
        <v>NO</v>
      </c>
      <c r="AJ439" s="69" t="str">
        <f>IFERROR(VLOOKUP(F439,[1]Tipo!$C$12:$C$27,1,FALSE),"NO")</f>
        <v>NO</v>
      </c>
      <c r="AK439" s="68" t="str">
        <f t="shared" si="40"/>
        <v>NO</v>
      </c>
      <c r="AL439" s="68" t="str">
        <f t="shared" si="41"/>
        <v>NO</v>
      </c>
      <c r="AM439" s="70"/>
      <c r="AN439" s="70"/>
      <c r="AO439" s="70"/>
      <c r="AP439"/>
      <c r="AQ439"/>
      <c r="AR439"/>
      <c r="AS439"/>
      <c r="AT439"/>
      <c r="AU439"/>
      <c r="AV439"/>
      <c r="AW439"/>
      <c r="AX439"/>
      <c r="AY439"/>
      <c r="AZ439"/>
      <c r="BA439"/>
      <c r="BB439"/>
      <c r="BC439"/>
      <c r="BD439"/>
      <c r="BE439"/>
      <c r="BF439"/>
      <c r="BG439"/>
      <c r="BH439"/>
      <c r="BI439"/>
      <c r="BJ439"/>
      <c r="BK439"/>
      <c r="BL439"/>
      <c r="BM439"/>
      <c r="BN439"/>
      <c r="BO439"/>
      <c r="BP439"/>
      <c r="BQ439"/>
    </row>
    <row r="440" spans="1:69" ht="27" hidden="1" customHeight="1" x14ac:dyDescent="0.25">
      <c r="A440" s="55"/>
      <c r="B440" s="47"/>
      <c r="C440" s="48"/>
      <c r="D440" s="79"/>
      <c r="E440" s="48"/>
      <c r="F440" s="49"/>
      <c r="G440" s="50"/>
      <c r="H440" s="51"/>
      <c r="I440" s="52"/>
      <c r="J440" s="53" t="str">
        <f>IF(ISERROR(VLOOKUP(I440,[1]Eje_Pilar!$C$2:$E$47,2,FALSE))," ",VLOOKUP(I440,[1]Eje_Pilar!$C$2:$E$47,2,FALSE))</f>
        <v xml:space="preserve"> </v>
      </c>
      <c r="K440" s="53" t="str">
        <f>IF(ISERROR(VLOOKUP(I440,[1]Eje_Pilar!$C$2:$E$47,3,FALSE))," ",VLOOKUP(I440,[1]Eje_Pilar!$C$2:$E$47,3,FALSE))</f>
        <v xml:space="preserve"> </v>
      </c>
      <c r="L440" s="54"/>
      <c r="M440" s="55"/>
      <c r="N440" s="56"/>
      <c r="O440" s="57"/>
      <c r="P440" s="58"/>
      <c r="Q440" s="59"/>
      <c r="R440" s="60"/>
      <c r="S440" s="57"/>
      <c r="T440" s="61">
        <f t="shared" si="37"/>
        <v>0</v>
      </c>
      <c r="U440" s="62"/>
      <c r="V440" s="63"/>
      <c r="W440" s="63"/>
      <c r="X440" s="63"/>
      <c r="Y440" s="47"/>
      <c r="Z440" s="47"/>
      <c r="AA440" s="65"/>
      <c r="AB440" s="55"/>
      <c r="AC440" s="55"/>
      <c r="AD440" s="55"/>
      <c r="AE440" s="55"/>
      <c r="AF440" s="66" t="str">
        <f t="shared" si="36"/>
        <v>-</v>
      </c>
      <c r="AG440" s="67">
        <f>IF(SUMPRODUCT((A$14:A440=A440)*(B$14:B440=B440)*(C$14:C440=C440))&gt;1,0,1)</f>
        <v>0</v>
      </c>
      <c r="AH440" s="68" t="str">
        <f t="shared" si="38"/>
        <v>NO</v>
      </c>
      <c r="AI440" s="68" t="str">
        <f t="shared" si="39"/>
        <v>NO</v>
      </c>
      <c r="AJ440" s="69" t="str">
        <f>IFERROR(VLOOKUP(F440,[1]Tipo!$C$12:$C$27,1,FALSE),"NO")</f>
        <v>NO</v>
      </c>
      <c r="AK440" s="68" t="str">
        <f t="shared" si="40"/>
        <v>NO</v>
      </c>
      <c r="AL440" s="68" t="str">
        <f t="shared" si="41"/>
        <v>NO</v>
      </c>
      <c r="AM440" s="70"/>
      <c r="AN440" s="70"/>
      <c r="AO440" s="70"/>
      <c r="AP440"/>
      <c r="AQ440"/>
      <c r="AR440"/>
      <c r="AS440"/>
      <c r="AT440"/>
      <c r="AU440"/>
      <c r="AV440"/>
      <c r="AW440"/>
      <c r="AX440"/>
      <c r="AY440"/>
      <c r="AZ440"/>
      <c r="BA440"/>
      <c r="BB440"/>
      <c r="BC440"/>
      <c r="BD440"/>
      <c r="BE440"/>
      <c r="BF440"/>
      <c r="BG440"/>
      <c r="BH440"/>
      <c r="BI440"/>
      <c r="BJ440"/>
      <c r="BK440"/>
      <c r="BL440"/>
      <c r="BM440"/>
      <c r="BN440"/>
      <c r="BO440"/>
      <c r="BP440"/>
      <c r="BQ440"/>
    </row>
    <row r="441" spans="1:69" ht="27" hidden="1" customHeight="1" x14ac:dyDescent="0.25">
      <c r="A441" s="55"/>
      <c r="B441" s="47"/>
      <c r="C441" s="48"/>
      <c r="D441" s="79"/>
      <c r="E441" s="48"/>
      <c r="F441" s="49"/>
      <c r="G441" s="50"/>
      <c r="H441" s="51"/>
      <c r="I441" s="52"/>
      <c r="J441" s="53" t="str">
        <f>IF(ISERROR(VLOOKUP(I441,[1]Eje_Pilar!$C$2:$E$47,2,FALSE))," ",VLOOKUP(I441,[1]Eje_Pilar!$C$2:$E$47,2,FALSE))</f>
        <v xml:space="preserve"> </v>
      </c>
      <c r="K441" s="53" t="str">
        <f>IF(ISERROR(VLOOKUP(I441,[1]Eje_Pilar!$C$2:$E$47,3,FALSE))," ",VLOOKUP(I441,[1]Eje_Pilar!$C$2:$E$47,3,FALSE))</f>
        <v xml:space="preserve"> </v>
      </c>
      <c r="L441" s="54"/>
      <c r="M441" s="55"/>
      <c r="N441" s="56"/>
      <c r="O441" s="57"/>
      <c r="P441" s="58"/>
      <c r="Q441" s="59"/>
      <c r="R441" s="60"/>
      <c r="S441" s="57"/>
      <c r="T441" s="61">
        <f t="shared" si="37"/>
        <v>0</v>
      </c>
      <c r="U441" s="62"/>
      <c r="V441" s="63"/>
      <c r="W441" s="63"/>
      <c r="X441" s="63"/>
      <c r="Y441" s="47"/>
      <c r="Z441" s="47"/>
      <c r="AA441" s="65"/>
      <c r="AB441" s="55"/>
      <c r="AC441" s="55"/>
      <c r="AD441" s="55"/>
      <c r="AE441" s="55"/>
      <c r="AF441" s="66" t="str">
        <f t="shared" si="36"/>
        <v>-</v>
      </c>
      <c r="AG441" s="67">
        <f>IF(SUMPRODUCT((A$14:A441=A441)*(B$14:B441=B441)*(C$14:C441=C441))&gt;1,0,1)</f>
        <v>0</v>
      </c>
      <c r="AH441" s="68" t="str">
        <f t="shared" si="38"/>
        <v>NO</v>
      </c>
      <c r="AI441" s="68" t="str">
        <f t="shared" si="39"/>
        <v>NO</v>
      </c>
      <c r="AJ441" s="69" t="str">
        <f>IFERROR(VLOOKUP(F441,[1]Tipo!$C$12:$C$27,1,FALSE),"NO")</f>
        <v>NO</v>
      </c>
      <c r="AK441" s="68" t="str">
        <f t="shared" si="40"/>
        <v>NO</v>
      </c>
      <c r="AL441" s="68" t="str">
        <f t="shared" si="41"/>
        <v>NO</v>
      </c>
      <c r="AM441" s="70"/>
      <c r="AN441" s="70"/>
      <c r="AO441" s="70"/>
      <c r="AP441"/>
      <c r="AQ441"/>
      <c r="AR441"/>
      <c r="AS441"/>
      <c r="AT441"/>
      <c r="AU441"/>
      <c r="AV441"/>
      <c r="AW441"/>
      <c r="AX441"/>
      <c r="AY441"/>
      <c r="AZ441"/>
      <c r="BA441"/>
      <c r="BB441"/>
      <c r="BC441"/>
      <c r="BD441"/>
      <c r="BE441"/>
      <c r="BF441"/>
      <c r="BG441"/>
      <c r="BH441"/>
      <c r="BI441"/>
      <c r="BJ441"/>
      <c r="BK441"/>
      <c r="BL441"/>
      <c r="BM441"/>
      <c r="BN441"/>
      <c r="BO441"/>
      <c r="BP441"/>
      <c r="BQ441"/>
    </row>
    <row r="442" spans="1:69" ht="27" hidden="1" customHeight="1" x14ac:dyDescent="0.25">
      <c r="A442" s="55"/>
      <c r="B442" s="47"/>
      <c r="C442" s="48"/>
      <c r="D442" s="79"/>
      <c r="E442" s="48"/>
      <c r="F442" s="49"/>
      <c r="G442" s="50"/>
      <c r="H442" s="51"/>
      <c r="I442" s="52"/>
      <c r="J442" s="53" t="str">
        <f>IF(ISERROR(VLOOKUP(I442,[1]Eje_Pilar!$C$2:$E$47,2,FALSE))," ",VLOOKUP(I442,[1]Eje_Pilar!$C$2:$E$47,2,FALSE))</f>
        <v xml:space="preserve"> </v>
      </c>
      <c r="K442" s="53" t="str">
        <f>IF(ISERROR(VLOOKUP(I442,[1]Eje_Pilar!$C$2:$E$47,3,FALSE))," ",VLOOKUP(I442,[1]Eje_Pilar!$C$2:$E$47,3,FALSE))</f>
        <v xml:space="preserve"> </v>
      </c>
      <c r="L442" s="54"/>
      <c r="M442" s="55"/>
      <c r="N442" s="56"/>
      <c r="O442" s="57"/>
      <c r="P442" s="58"/>
      <c r="Q442" s="59"/>
      <c r="R442" s="60"/>
      <c r="S442" s="57"/>
      <c r="T442" s="61">
        <f t="shared" si="37"/>
        <v>0</v>
      </c>
      <c r="U442" s="62"/>
      <c r="V442" s="63"/>
      <c r="W442" s="63"/>
      <c r="X442" s="63"/>
      <c r="Y442" s="47"/>
      <c r="Z442" s="47"/>
      <c r="AA442" s="65"/>
      <c r="AB442" s="55"/>
      <c r="AC442" s="55"/>
      <c r="AD442" s="55"/>
      <c r="AE442" s="55"/>
      <c r="AF442" s="66" t="str">
        <f t="shared" si="36"/>
        <v>-</v>
      </c>
      <c r="AG442" s="67">
        <f>IF(SUMPRODUCT((A$14:A442=A442)*(B$14:B442=B442)*(C$14:C442=C442))&gt;1,0,1)</f>
        <v>0</v>
      </c>
      <c r="AH442" s="68" t="str">
        <f t="shared" si="38"/>
        <v>NO</v>
      </c>
      <c r="AI442" s="68" t="str">
        <f t="shared" si="39"/>
        <v>NO</v>
      </c>
      <c r="AJ442" s="69" t="str">
        <f>IFERROR(VLOOKUP(F442,[1]Tipo!$C$12:$C$27,1,FALSE),"NO")</f>
        <v>NO</v>
      </c>
      <c r="AK442" s="68" t="str">
        <f t="shared" si="40"/>
        <v>NO</v>
      </c>
      <c r="AL442" s="68" t="str">
        <f t="shared" si="41"/>
        <v>NO</v>
      </c>
      <c r="AM442" s="70"/>
      <c r="AN442" s="70"/>
      <c r="AO442" s="70"/>
      <c r="AP442"/>
      <c r="AQ442"/>
      <c r="AR442"/>
      <c r="AS442"/>
      <c r="AT442"/>
      <c r="AU442"/>
      <c r="AV442"/>
      <c r="AW442"/>
      <c r="AX442"/>
      <c r="AY442"/>
      <c r="AZ442"/>
      <c r="BA442"/>
      <c r="BB442"/>
      <c r="BC442"/>
      <c r="BD442"/>
      <c r="BE442"/>
      <c r="BF442"/>
      <c r="BG442"/>
      <c r="BH442"/>
      <c r="BI442"/>
      <c r="BJ442"/>
      <c r="BK442"/>
      <c r="BL442"/>
      <c r="BM442"/>
      <c r="BN442"/>
      <c r="BO442"/>
      <c r="BP442"/>
      <c r="BQ442"/>
    </row>
    <row r="443" spans="1:69" ht="27" hidden="1" customHeight="1" x14ac:dyDescent="0.25">
      <c r="A443" s="55"/>
      <c r="B443" s="47"/>
      <c r="C443" s="48"/>
      <c r="D443" s="79"/>
      <c r="E443" s="48"/>
      <c r="F443" s="49"/>
      <c r="G443" s="50"/>
      <c r="H443" s="51"/>
      <c r="I443" s="52"/>
      <c r="J443" s="53" t="str">
        <f>IF(ISERROR(VLOOKUP(I443,[1]Eje_Pilar!$C$2:$E$47,2,FALSE))," ",VLOOKUP(I443,[1]Eje_Pilar!$C$2:$E$47,2,FALSE))</f>
        <v xml:space="preserve"> </v>
      </c>
      <c r="K443" s="53" t="str">
        <f>IF(ISERROR(VLOOKUP(I443,[1]Eje_Pilar!$C$2:$E$47,3,FALSE))," ",VLOOKUP(I443,[1]Eje_Pilar!$C$2:$E$47,3,FALSE))</f>
        <v xml:space="preserve"> </v>
      </c>
      <c r="L443" s="54"/>
      <c r="M443" s="55"/>
      <c r="N443" s="56"/>
      <c r="O443" s="57"/>
      <c r="P443" s="58"/>
      <c r="Q443" s="59"/>
      <c r="R443" s="60"/>
      <c r="S443" s="57"/>
      <c r="T443" s="61">
        <f t="shared" si="37"/>
        <v>0</v>
      </c>
      <c r="U443" s="62"/>
      <c r="V443" s="63"/>
      <c r="W443" s="63"/>
      <c r="X443" s="63"/>
      <c r="Y443" s="47"/>
      <c r="Z443" s="47"/>
      <c r="AA443" s="65"/>
      <c r="AB443" s="55"/>
      <c r="AC443" s="55"/>
      <c r="AD443" s="55"/>
      <c r="AE443" s="55"/>
      <c r="AF443" s="66" t="str">
        <f t="shared" si="36"/>
        <v>-</v>
      </c>
      <c r="AG443" s="67">
        <f>IF(SUMPRODUCT((A$14:A443=A443)*(B$14:B443=B443)*(C$14:C443=C443))&gt;1,0,1)</f>
        <v>0</v>
      </c>
      <c r="AH443" s="68" t="str">
        <f t="shared" si="38"/>
        <v>NO</v>
      </c>
      <c r="AI443" s="68" t="str">
        <f t="shared" si="39"/>
        <v>NO</v>
      </c>
      <c r="AJ443" s="69" t="str">
        <f>IFERROR(VLOOKUP(F443,[1]Tipo!$C$12:$C$27,1,FALSE),"NO")</f>
        <v>NO</v>
      </c>
      <c r="AK443" s="68" t="str">
        <f t="shared" si="40"/>
        <v>NO</v>
      </c>
      <c r="AL443" s="68" t="str">
        <f t="shared" si="41"/>
        <v>NO</v>
      </c>
      <c r="AM443" s="70"/>
      <c r="AN443" s="70"/>
      <c r="AO443" s="70"/>
      <c r="AP443"/>
      <c r="AQ443"/>
      <c r="AR443"/>
      <c r="AS443"/>
      <c r="AT443"/>
      <c r="AU443"/>
      <c r="AV443"/>
      <c r="AW443"/>
      <c r="AX443"/>
      <c r="AY443"/>
      <c r="AZ443"/>
      <c r="BA443"/>
      <c r="BB443"/>
      <c r="BC443"/>
      <c r="BD443"/>
      <c r="BE443"/>
      <c r="BF443"/>
      <c r="BG443"/>
      <c r="BH443"/>
      <c r="BI443"/>
      <c r="BJ443"/>
      <c r="BK443"/>
      <c r="BL443"/>
      <c r="BM443"/>
      <c r="BN443"/>
      <c r="BO443"/>
      <c r="BP443"/>
      <c r="BQ443"/>
    </row>
    <row r="444" spans="1:69" ht="27" hidden="1" customHeight="1" x14ac:dyDescent="0.25">
      <c r="A444" s="55"/>
      <c r="B444" s="47"/>
      <c r="C444" s="48"/>
      <c r="D444" s="79"/>
      <c r="E444" s="48"/>
      <c r="F444" s="49"/>
      <c r="G444" s="50"/>
      <c r="H444" s="51"/>
      <c r="I444" s="52"/>
      <c r="J444" s="53" t="str">
        <f>IF(ISERROR(VLOOKUP(I444,[1]Eje_Pilar!$C$2:$E$47,2,FALSE))," ",VLOOKUP(I444,[1]Eje_Pilar!$C$2:$E$47,2,FALSE))</f>
        <v xml:space="preserve"> </v>
      </c>
      <c r="K444" s="53" t="str">
        <f>IF(ISERROR(VLOOKUP(I444,[1]Eje_Pilar!$C$2:$E$47,3,FALSE))," ",VLOOKUP(I444,[1]Eje_Pilar!$C$2:$E$47,3,FALSE))</f>
        <v xml:space="preserve"> </v>
      </c>
      <c r="L444" s="54"/>
      <c r="M444" s="55"/>
      <c r="N444" s="56"/>
      <c r="O444" s="57"/>
      <c r="P444" s="58"/>
      <c r="Q444" s="59"/>
      <c r="R444" s="60"/>
      <c r="S444" s="57"/>
      <c r="T444" s="61">
        <f t="shared" si="37"/>
        <v>0</v>
      </c>
      <c r="U444" s="62"/>
      <c r="V444" s="63"/>
      <c r="W444" s="63"/>
      <c r="X444" s="63"/>
      <c r="Y444" s="47"/>
      <c r="Z444" s="47"/>
      <c r="AA444" s="65"/>
      <c r="AB444" s="55"/>
      <c r="AC444" s="55"/>
      <c r="AD444" s="55"/>
      <c r="AE444" s="55"/>
      <c r="AF444" s="66" t="str">
        <f t="shared" si="36"/>
        <v>-</v>
      </c>
      <c r="AG444" s="67">
        <f>IF(SUMPRODUCT((A$14:A444=A444)*(B$14:B444=B444)*(C$14:C444=C444))&gt;1,0,1)</f>
        <v>0</v>
      </c>
      <c r="AH444" s="68" t="str">
        <f t="shared" si="38"/>
        <v>NO</v>
      </c>
      <c r="AI444" s="68" t="str">
        <f t="shared" si="39"/>
        <v>NO</v>
      </c>
      <c r="AJ444" s="69" t="str">
        <f>IFERROR(VLOOKUP(F444,[1]Tipo!$C$12:$C$27,1,FALSE),"NO")</f>
        <v>NO</v>
      </c>
      <c r="AK444" s="68" t="str">
        <f t="shared" si="40"/>
        <v>NO</v>
      </c>
      <c r="AL444" s="68" t="str">
        <f t="shared" si="41"/>
        <v>NO</v>
      </c>
      <c r="AM444" s="70"/>
      <c r="AN444" s="70"/>
      <c r="AO444" s="70"/>
      <c r="AP444"/>
      <c r="AQ444"/>
      <c r="AR444"/>
      <c r="AS444"/>
      <c r="AT444"/>
      <c r="AU444"/>
      <c r="AV444"/>
      <c r="AW444"/>
      <c r="AX444"/>
      <c r="AY444"/>
      <c r="AZ444"/>
      <c r="BA444"/>
      <c r="BB444"/>
      <c r="BC444"/>
      <c r="BD444"/>
      <c r="BE444"/>
      <c r="BF444"/>
      <c r="BG444"/>
      <c r="BH444"/>
      <c r="BI444"/>
      <c r="BJ444"/>
      <c r="BK444"/>
      <c r="BL444"/>
      <c r="BM444"/>
      <c r="BN444"/>
      <c r="BO444"/>
      <c r="BP444"/>
      <c r="BQ444"/>
    </row>
    <row r="445" spans="1:69" ht="27" hidden="1" customHeight="1" x14ac:dyDescent="0.25">
      <c r="A445" s="55"/>
      <c r="B445" s="47"/>
      <c r="C445" s="48"/>
      <c r="D445" s="79"/>
      <c r="E445" s="48"/>
      <c r="F445" s="49"/>
      <c r="G445" s="50"/>
      <c r="H445" s="51"/>
      <c r="I445" s="52"/>
      <c r="J445" s="53" t="str">
        <f>IF(ISERROR(VLOOKUP(I445,[1]Eje_Pilar!$C$2:$E$47,2,FALSE))," ",VLOOKUP(I445,[1]Eje_Pilar!$C$2:$E$47,2,FALSE))</f>
        <v xml:space="preserve"> </v>
      </c>
      <c r="K445" s="53" t="str">
        <f>IF(ISERROR(VLOOKUP(I445,[1]Eje_Pilar!$C$2:$E$47,3,FALSE))," ",VLOOKUP(I445,[1]Eje_Pilar!$C$2:$E$47,3,FALSE))</f>
        <v xml:space="preserve"> </v>
      </c>
      <c r="L445" s="54"/>
      <c r="M445" s="55"/>
      <c r="N445" s="56"/>
      <c r="O445" s="57"/>
      <c r="P445" s="58"/>
      <c r="Q445" s="59"/>
      <c r="R445" s="60"/>
      <c r="S445" s="57"/>
      <c r="T445" s="61">
        <f t="shared" si="37"/>
        <v>0</v>
      </c>
      <c r="U445" s="62"/>
      <c r="V445" s="63"/>
      <c r="W445" s="63"/>
      <c r="X445" s="63"/>
      <c r="Y445" s="47"/>
      <c r="Z445" s="47"/>
      <c r="AA445" s="65"/>
      <c r="AB445" s="55"/>
      <c r="AC445" s="55"/>
      <c r="AD445" s="55"/>
      <c r="AE445" s="55"/>
      <c r="AF445" s="66" t="str">
        <f t="shared" si="36"/>
        <v>-</v>
      </c>
      <c r="AG445" s="67">
        <f>IF(SUMPRODUCT((A$14:A445=A445)*(B$14:B445=B445)*(C$14:C445=C445))&gt;1,0,1)</f>
        <v>0</v>
      </c>
      <c r="AH445" s="68" t="str">
        <f t="shared" si="38"/>
        <v>NO</v>
      </c>
      <c r="AI445" s="68" t="str">
        <f t="shared" si="39"/>
        <v>NO</v>
      </c>
      <c r="AJ445" s="69" t="str">
        <f>IFERROR(VLOOKUP(F445,[1]Tipo!$C$12:$C$27,1,FALSE),"NO")</f>
        <v>NO</v>
      </c>
      <c r="AK445" s="68" t="str">
        <f t="shared" si="40"/>
        <v>NO</v>
      </c>
      <c r="AL445" s="68" t="str">
        <f t="shared" si="41"/>
        <v>NO</v>
      </c>
      <c r="AM445" s="70"/>
      <c r="AN445" s="70"/>
      <c r="AO445" s="70"/>
      <c r="AP445"/>
      <c r="AQ445"/>
      <c r="AR445"/>
      <c r="AS445"/>
      <c r="AT445"/>
      <c r="AU445"/>
      <c r="AV445"/>
      <c r="AW445"/>
      <c r="AX445"/>
      <c r="AY445"/>
      <c r="AZ445"/>
      <c r="BA445"/>
      <c r="BB445"/>
      <c r="BC445"/>
      <c r="BD445"/>
      <c r="BE445"/>
      <c r="BF445"/>
      <c r="BG445"/>
      <c r="BH445"/>
      <c r="BI445"/>
      <c r="BJ445"/>
      <c r="BK445"/>
      <c r="BL445"/>
      <c r="BM445"/>
      <c r="BN445"/>
      <c r="BO445"/>
      <c r="BP445"/>
      <c r="BQ445"/>
    </row>
    <row r="446" spans="1:69" ht="27" hidden="1" customHeight="1" x14ac:dyDescent="0.25">
      <c r="A446" s="55"/>
      <c r="B446" s="47"/>
      <c r="C446" s="48"/>
      <c r="D446" s="79"/>
      <c r="E446" s="48"/>
      <c r="F446" s="49"/>
      <c r="G446" s="50"/>
      <c r="H446" s="51"/>
      <c r="I446" s="52"/>
      <c r="J446" s="53" t="str">
        <f>IF(ISERROR(VLOOKUP(I446,[1]Eje_Pilar!$C$2:$E$47,2,FALSE))," ",VLOOKUP(I446,[1]Eje_Pilar!$C$2:$E$47,2,FALSE))</f>
        <v xml:space="preserve"> </v>
      </c>
      <c r="K446" s="53" t="str">
        <f>IF(ISERROR(VLOOKUP(I446,[1]Eje_Pilar!$C$2:$E$47,3,FALSE))," ",VLOOKUP(I446,[1]Eje_Pilar!$C$2:$E$47,3,FALSE))</f>
        <v xml:space="preserve"> </v>
      </c>
      <c r="L446" s="54"/>
      <c r="M446" s="55"/>
      <c r="N446" s="56"/>
      <c r="O446" s="57"/>
      <c r="P446" s="58"/>
      <c r="Q446" s="59"/>
      <c r="R446" s="60"/>
      <c r="S446" s="57"/>
      <c r="T446" s="61">
        <f t="shared" si="37"/>
        <v>0</v>
      </c>
      <c r="U446" s="62"/>
      <c r="V446" s="63"/>
      <c r="W446" s="63"/>
      <c r="X446" s="63"/>
      <c r="Y446" s="47"/>
      <c r="Z446" s="47"/>
      <c r="AA446" s="65"/>
      <c r="AB446" s="55"/>
      <c r="AC446" s="55"/>
      <c r="AD446" s="55"/>
      <c r="AE446" s="55"/>
      <c r="AF446" s="66" t="str">
        <f t="shared" si="36"/>
        <v>-</v>
      </c>
      <c r="AG446" s="67">
        <f>IF(SUMPRODUCT((A$14:A446=A446)*(B$14:B446=B446)*(C$14:C446=C446))&gt;1,0,1)</f>
        <v>0</v>
      </c>
      <c r="AH446" s="68" t="str">
        <f t="shared" si="38"/>
        <v>NO</v>
      </c>
      <c r="AI446" s="68" t="str">
        <f t="shared" si="39"/>
        <v>NO</v>
      </c>
      <c r="AJ446" s="69" t="str">
        <f>IFERROR(VLOOKUP(F446,[1]Tipo!$C$12:$C$27,1,FALSE),"NO")</f>
        <v>NO</v>
      </c>
      <c r="AK446" s="68" t="str">
        <f t="shared" si="40"/>
        <v>NO</v>
      </c>
      <c r="AL446" s="68" t="str">
        <f t="shared" si="41"/>
        <v>NO</v>
      </c>
      <c r="AM446" s="70"/>
      <c r="AN446" s="70"/>
      <c r="AO446" s="70"/>
      <c r="AP446"/>
      <c r="AQ446"/>
      <c r="AR446"/>
      <c r="AS446"/>
      <c r="AT446"/>
      <c r="AU446"/>
      <c r="AV446"/>
      <c r="AW446"/>
      <c r="AX446"/>
      <c r="AY446"/>
      <c r="AZ446"/>
      <c r="BA446"/>
      <c r="BB446"/>
      <c r="BC446"/>
      <c r="BD446"/>
      <c r="BE446"/>
      <c r="BF446"/>
      <c r="BG446"/>
      <c r="BH446"/>
      <c r="BI446"/>
      <c r="BJ446"/>
      <c r="BK446"/>
      <c r="BL446"/>
      <c r="BM446"/>
      <c r="BN446"/>
      <c r="BO446"/>
      <c r="BP446"/>
      <c r="BQ446"/>
    </row>
    <row r="447" spans="1:69" ht="27" hidden="1" customHeight="1" x14ac:dyDescent="0.25">
      <c r="A447" s="55"/>
      <c r="B447" s="47"/>
      <c r="C447" s="48"/>
      <c r="D447" s="79"/>
      <c r="E447" s="48"/>
      <c r="F447" s="49"/>
      <c r="G447" s="50"/>
      <c r="H447" s="51"/>
      <c r="I447" s="52"/>
      <c r="J447" s="53" t="str">
        <f>IF(ISERROR(VLOOKUP(I447,[1]Eje_Pilar!$C$2:$E$47,2,FALSE))," ",VLOOKUP(I447,[1]Eje_Pilar!$C$2:$E$47,2,FALSE))</f>
        <v xml:space="preserve"> </v>
      </c>
      <c r="K447" s="53" t="str">
        <f>IF(ISERROR(VLOOKUP(I447,[1]Eje_Pilar!$C$2:$E$47,3,FALSE))," ",VLOOKUP(I447,[1]Eje_Pilar!$C$2:$E$47,3,FALSE))</f>
        <v xml:space="preserve"> </v>
      </c>
      <c r="L447" s="54"/>
      <c r="M447" s="55"/>
      <c r="N447" s="56"/>
      <c r="O447" s="57"/>
      <c r="P447" s="58"/>
      <c r="Q447" s="59"/>
      <c r="R447" s="60"/>
      <c r="S447" s="57"/>
      <c r="T447" s="61">
        <f t="shared" si="37"/>
        <v>0</v>
      </c>
      <c r="U447" s="62"/>
      <c r="V447" s="63"/>
      <c r="W447" s="63"/>
      <c r="X447" s="63"/>
      <c r="Y447" s="47"/>
      <c r="Z447" s="47"/>
      <c r="AA447" s="65"/>
      <c r="AB447" s="55"/>
      <c r="AC447" s="55"/>
      <c r="AD447" s="55"/>
      <c r="AE447" s="55"/>
      <c r="AF447" s="66" t="str">
        <f t="shared" si="36"/>
        <v>-</v>
      </c>
      <c r="AG447" s="67">
        <f>IF(SUMPRODUCT((A$14:A447=A447)*(B$14:B447=B447)*(C$14:C447=C447))&gt;1,0,1)</f>
        <v>0</v>
      </c>
      <c r="AH447" s="68" t="str">
        <f t="shared" si="38"/>
        <v>NO</v>
      </c>
      <c r="AI447" s="68" t="str">
        <f t="shared" si="39"/>
        <v>NO</v>
      </c>
      <c r="AJ447" s="69" t="str">
        <f>IFERROR(VLOOKUP(F447,[1]Tipo!$C$12:$C$27,1,FALSE),"NO")</f>
        <v>NO</v>
      </c>
      <c r="AK447" s="68" t="str">
        <f t="shared" si="40"/>
        <v>NO</v>
      </c>
      <c r="AL447" s="68" t="str">
        <f t="shared" si="41"/>
        <v>NO</v>
      </c>
      <c r="AM447" s="70"/>
      <c r="AN447" s="70"/>
      <c r="AO447" s="70"/>
      <c r="AP447"/>
      <c r="AQ447"/>
      <c r="AR447"/>
      <c r="AS447"/>
      <c r="AT447"/>
      <c r="AU447"/>
      <c r="AV447"/>
      <c r="AW447"/>
      <c r="AX447"/>
      <c r="AY447"/>
      <c r="AZ447"/>
      <c r="BA447"/>
      <c r="BB447"/>
      <c r="BC447"/>
      <c r="BD447"/>
      <c r="BE447"/>
      <c r="BF447"/>
      <c r="BG447"/>
      <c r="BH447"/>
      <c r="BI447"/>
      <c r="BJ447"/>
      <c r="BK447"/>
      <c r="BL447"/>
      <c r="BM447"/>
      <c r="BN447"/>
      <c r="BO447"/>
      <c r="BP447"/>
      <c r="BQ447"/>
    </row>
    <row r="448" spans="1:69" ht="27" hidden="1" customHeight="1" x14ac:dyDescent="0.25">
      <c r="A448" s="55"/>
      <c r="B448" s="47"/>
      <c r="C448" s="48"/>
      <c r="D448" s="79"/>
      <c r="E448" s="48"/>
      <c r="F448" s="49"/>
      <c r="G448" s="50"/>
      <c r="H448" s="51"/>
      <c r="I448" s="52"/>
      <c r="J448" s="53" t="str">
        <f>IF(ISERROR(VLOOKUP(I448,[1]Eje_Pilar!$C$2:$E$47,2,FALSE))," ",VLOOKUP(I448,[1]Eje_Pilar!$C$2:$E$47,2,FALSE))</f>
        <v xml:space="preserve"> </v>
      </c>
      <c r="K448" s="53" t="str">
        <f>IF(ISERROR(VLOOKUP(I448,[1]Eje_Pilar!$C$2:$E$47,3,FALSE))," ",VLOOKUP(I448,[1]Eje_Pilar!$C$2:$E$47,3,FALSE))</f>
        <v xml:space="preserve"> </v>
      </c>
      <c r="L448" s="54"/>
      <c r="M448" s="55"/>
      <c r="N448" s="56"/>
      <c r="O448" s="57"/>
      <c r="P448" s="58"/>
      <c r="Q448" s="59"/>
      <c r="R448" s="60"/>
      <c r="S448" s="57"/>
      <c r="T448" s="61">
        <f t="shared" si="37"/>
        <v>0</v>
      </c>
      <c r="U448" s="62"/>
      <c r="V448" s="63"/>
      <c r="W448" s="63"/>
      <c r="X448" s="63"/>
      <c r="Y448" s="47"/>
      <c r="Z448" s="47"/>
      <c r="AA448" s="65"/>
      <c r="AB448" s="55"/>
      <c r="AC448" s="55"/>
      <c r="AD448" s="55"/>
      <c r="AE448" s="55"/>
      <c r="AF448" s="66" t="str">
        <f t="shared" si="36"/>
        <v>-</v>
      </c>
      <c r="AG448" s="67">
        <f>IF(SUMPRODUCT((A$14:A448=A448)*(B$14:B448=B448)*(C$14:C448=C448))&gt;1,0,1)</f>
        <v>0</v>
      </c>
      <c r="AH448" s="68" t="str">
        <f t="shared" si="38"/>
        <v>NO</v>
      </c>
      <c r="AI448" s="68" t="str">
        <f t="shared" si="39"/>
        <v>NO</v>
      </c>
      <c r="AJ448" s="69" t="str">
        <f>IFERROR(VLOOKUP(F448,[1]Tipo!$C$12:$C$27,1,FALSE),"NO")</f>
        <v>NO</v>
      </c>
      <c r="AK448" s="68" t="str">
        <f t="shared" si="40"/>
        <v>NO</v>
      </c>
      <c r="AL448" s="68" t="str">
        <f t="shared" si="41"/>
        <v>NO</v>
      </c>
      <c r="AM448" s="70"/>
      <c r="AN448" s="70"/>
      <c r="AO448" s="70"/>
      <c r="AP448"/>
      <c r="AQ448"/>
      <c r="AR448"/>
      <c r="AS448"/>
      <c r="AT448"/>
      <c r="AU448"/>
      <c r="AV448"/>
      <c r="AW448"/>
      <c r="AX448"/>
      <c r="AY448"/>
      <c r="AZ448"/>
      <c r="BA448"/>
      <c r="BB448"/>
      <c r="BC448"/>
      <c r="BD448"/>
      <c r="BE448"/>
      <c r="BF448"/>
      <c r="BG448"/>
      <c r="BH448"/>
      <c r="BI448"/>
      <c r="BJ448"/>
      <c r="BK448"/>
      <c r="BL448"/>
      <c r="BM448"/>
      <c r="BN448"/>
      <c r="BO448"/>
      <c r="BP448"/>
      <c r="BQ448"/>
    </row>
    <row r="449" spans="1:69" ht="27" hidden="1" customHeight="1" x14ac:dyDescent="0.25">
      <c r="A449" s="55"/>
      <c r="B449" s="47"/>
      <c r="C449" s="48"/>
      <c r="D449" s="79"/>
      <c r="E449" s="48"/>
      <c r="F449" s="49"/>
      <c r="G449" s="50"/>
      <c r="H449" s="51"/>
      <c r="I449" s="52"/>
      <c r="J449" s="53" t="str">
        <f>IF(ISERROR(VLOOKUP(I449,[1]Eje_Pilar!$C$2:$E$47,2,FALSE))," ",VLOOKUP(I449,[1]Eje_Pilar!$C$2:$E$47,2,FALSE))</f>
        <v xml:space="preserve"> </v>
      </c>
      <c r="K449" s="53" t="str">
        <f>IF(ISERROR(VLOOKUP(I449,[1]Eje_Pilar!$C$2:$E$47,3,FALSE))," ",VLOOKUP(I449,[1]Eje_Pilar!$C$2:$E$47,3,FALSE))</f>
        <v xml:space="preserve"> </v>
      </c>
      <c r="L449" s="54"/>
      <c r="M449" s="55"/>
      <c r="N449" s="56"/>
      <c r="O449" s="57"/>
      <c r="P449" s="58"/>
      <c r="Q449" s="59"/>
      <c r="R449" s="60"/>
      <c r="S449" s="57"/>
      <c r="T449" s="61">
        <f t="shared" si="37"/>
        <v>0</v>
      </c>
      <c r="U449" s="62"/>
      <c r="V449" s="63"/>
      <c r="W449" s="63"/>
      <c r="X449" s="63"/>
      <c r="Y449" s="47"/>
      <c r="Z449" s="47"/>
      <c r="AA449" s="65"/>
      <c r="AB449" s="55"/>
      <c r="AC449" s="55"/>
      <c r="AD449" s="55"/>
      <c r="AE449" s="55"/>
      <c r="AF449" s="66" t="str">
        <f t="shared" si="36"/>
        <v>-</v>
      </c>
      <c r="AG449" s="67">
        <f>IF(SUMPRODUCT((A$14:A449=A449)*(B$14:B449=B449)*(C$14:C449=C449))&gt;1,0,1)</f>
        <v>0</v>
      </c>
      <c r="AH449" s="68" t="str">
        <f t="shared" si="38"/>
        <v>NO</v>
      </c>
      <c r="AI449" s="68" t="str">
        <f t="shared" si="39"/>
        <v>NO</v>
      </c>
      <c r="AJ449" s="69" t="str">
        <f>IFERROR(VLOOKUP(F449,[1]Tipo!$C$12:$C$27,1,FALSE),"NO")</f>
        <v>NO</v>
      </c>
      <c r="AK449" s="68" t="str">
        <f t="shared" si="40"/>
        <v>NO</v>
      </c>
      <c r="AL449" s="68" t="str">
        <f t="shared" si="41"/>
        <v>NO</v>
      </c>
      <c r="AM449" s="70"/>
      <c r="AN449" s="70"/>
      <c r="AO449" s="70"/>
      <c r="AP449"/>
      <c r="AQ449"/>
      <c r="AR449"/>
      <c r="AS449"/>
      <c r="AT449"/>
      <c r="AU449"/>
      <c r="AV449"/>
      <c r="AW449"/>
      <c r="AX449"/>
      <c r="AY449"/>
      <c r="AZ449"/>
      <c r="BA449"/>
      <c r="BB449"/>
      <c r="BC449"/>
      <c r="BD449"/>
      <c r="BE449"/>
      <c r="BF449"/>
      <c r="BG449"/>
      <c r="BH449"/>
      <c r="BI449"/>
      <c r="BJ449"/>
      <c r="BK449"/>
      <c r="BL449"/>
      <c r="BM449"/>
      <c r="BN449"/>
      <c r="BO449"/>
      <c r="BP449"/>
      <c r="BQ449"/>
    </row>
    <row r="450" spans="1:69" ht="27" hidden="1" customHeight="1" x14ac:dyDescent="0.25">
      <c r="A450" s="55"/>
      <c r="B450" s="47"/>
      <c r="C450" s="48"/>
      <c r="D450" s="79"/>
      <c r="E450" s="48"/>
      <c r="F450" s="49"/>
      <c r="G450" s="50"/>
      <c r="H450" s="51"/>
      <c r="I450" s="52"/>
      <c r="J450" s="53" t="str">
        <f>IF(ISERROR(VLOOKUP(I450,[1]Eje_Pilar!$C$2:$E$47,2,FALSE))," ",VLOOKUP(I450,[1]Eje_Pilar!$C$2:$E$47,2,FALSE))</f>
        <v xml:space="preserve"> </v>
      </c>
      <c r="K450" s="53" t="str">
        <f>IF(ISERROR(VLOOKUP(I450,[1]Eje_Pilar!$C$2:$E$47,3,FALSE))," ",VLOOKUP(I450,[1]Eje_Pilar!$C$2:$E$47,3,FALSE))</f>
        <v xml:space="preserve"> </v>
      </c>
      <c r="L450" s="54"/>
      <c r="M450" s="55"/>
      <c r="N450" s="56"/>
      <c r="O450" s="57"/>
      <c r="P450" s="58"/>
      <c r="Q450" s="59"/>
      <c r="R450" s="60"/>
      <c r="S450" s="57"/>
      <c r="T450" s="61">
        <f t="shared" si="37"/>
        <v>0</v>
      </c>
      <c r="U450" s="62"/>
      <c r="V450" s="63"/>
      <c r="W450" s="63"/>
      <c r="X450" s="63"/>
      <c r="Y450" s="47"/>
      <c r="Z450" s="47"/>
      <c r="AA450" s="65"/>
      <c r="AB450" s="55"/>
      <c r="AC450" s="55"/>
      <c r="AD450" s="55"/>
      <c r="AE450" s="55"/>
      <c r="AF450" s="66" t="str">
        <f t="shared" si="36"/>
        <v>-</v>
      </c>
      <c r="AG450" s="67">
        <f>IF(SUMPRODUCT((A$14:A450=A450)*(B$14:B450=B450)*(C$14:C450=C450))&gt;1,0,1)</f>
        <v>0</v>
      </c>
      <c r="AH450" s="68" t="str">
        <f t="shared" si="38"/>
        <v>NO</v>
      </c>
      <c r="AI450" s="68" t="str">
        <f t="shared" si="39"/>
        <v>NO</v>
      </c>
      <c r="AJ450" s="69" t="str">
        <f>IFERROR(VLOOKUP(F450,[1]Tipo!$C$12:$C$27,1,FALSE),"NO")</f>
        <v>NO</v>
      </c>
      <c r="AK450" s="68" t="str">
        <f t="shared" si="40"/>
        <v>NO</v>
      </c>
      <c r="AL450" s="68" t="str">
        <f t="shared" si="41"/>
        <v>NO</v>
      </c>
      <c r="AM450" s="70"/>
      <c r="AN450" s="70"/>
      <c r="AO450" s="70"/>
      <c r="AP450"/>
      <c r="AQ450"/>
      <c r="AR450"/>
      <c r="AS450"/>
      <c r="AT450"/>
      <c r="AU450"/>
      <c r="AV450"/>
      <c r="AW450"/>
      <c r="AX450"/>
      <c r="AY450"/>
      <c r="AZ450"/>
      <c r="BA450"/>
      <c r="BB450"/>
      <c r="BC450"/>
      <c r="BD450"/>
      <c r="BE450"/>
      <c r="BF450"/>
      <c r="BG450"/>
      <c r="BH450"/>
      <c r="BI450"/>
      <c r="BJ450"/>
      <c r="BK450"/>
      <c r="BL450"/>
      <c r="BM450"/>
      <c r="BN450"/>
      <c r="BO450"/>
      <c r="BP450"/>
      <c r="BQ450"/>
    </row>
    <row r="451" spans="1:69" ht="27" hidden="1" customHeight="1" x14ac:dyDescent="0.25">
      <c r="A451" s="55"/>
      <c r="B451" s="47"/>
      <c r="C451" s="48"/>
      <c r="D451" s="79"/>
      <c r="E451" s="48"/>
      <c r="F451" s="49"/>
      <c r="G451" s="50"/>
      <c r="H451" s="51"/>
      <c r="I451" s="52"/>
      <c r="J451" s="53" t="str">
        <f>IF(ISERROR(VLOOKUP(I451,[1]Eje_Pilar!$C$2:$E$47,2,FALSE))," ",VLOOKUP(I451,[1]Eje_Pilar!$C$2:$E$47,2,FALSE))</f>
        <v xml:space="preserve"> </v>
      </c>
      <c r="K451" s="53" t="str">
        <f>IF(ISERROR(VLOOKUP(I451,[1]Eje_Pilar!$C$2:$E$47,3,FALSE))," ",VLOOKUP(I451,[1]Eje_Pilar!$C$2:$E$47,3,FALSE))</f>
        <v xml:space="preserve"> </v>
      </c>
      <c r="L451" s="54"/>
      <c r="M451" s="55"/>
      <c r="N451" s="56"/>
      <c r="O451" s="57"/>
      <c r="P451" s="58"/>
      <c r="Q451" s="59"/>
      <c r="R451" s="60"/>
      <c r="S451" s="57"/>
      <c r="T451" s="61">
        <f t="shared" si="37"/>
        <v>0</v>
      </c>
      <c r="U451" s="62"/>
      <c r="V451" s="63"/>
      <c r="W451" s="63"/>
      <c r="X451" s="63"/>
      <c r="Y451" s="47"/>
      <c r="Z451" s="47"/>
      <c r="AA451" s="65"/>
      <c r="AB451" s="55"/>
      <c r="AC451" s="55"/>
      <c r="AD451" s="55"/>
      <c r="AE451" s="55"/>
      <c r="AF451" s="66" t="str">
        <f t="shared" si="36"/>
        <v>-</v>
      </c>
      <c r="AG451" s="67">
        <f>IF(SUMPRODUCT((A$14:A451=A451)*(B$14:B451=B451)*(C$14:C451=C451))&gt;1,0,1)</f>
        <v>0</v>
      </c>
      <c r="AH451" s="68" t="str">
        <f t="shared" si="38"/>
        <v>NO</v>
      </c>
      <c r="AI451" s="68" t="str">
        <f t="shared" si="39"/>
        <v>NO</v>
      </c>
      <c r="AJ451" s="69" t="str">
        <f>IFERROR(VLOOKUP(F451,[1]Tipo!$C$12:$C$27,1,FALSE),"NO")</f>
        <v>NO</v>
      </c>
      <c r="AK451" s="68" t="str">
        <f t="shared" si="40"/>
        <v>NO</v>
      </c>
      <c r="AL451" s="68" t="str">
        <f t="shared" si="41"/>
        <v>NO</v>
      </c>
      <c r="AM451" s="70"/>
      <c r="AN451" s="70"/>
      <c r="AO451" s="70"/>
      <c r="AP451"/>
      <c r="AQ451"/>
      <c r="AR451"/>
      <c r="AS451"/>
      <c r="AT451"/>
      <c r="AU451"/>
      <c r="AV451"/>
      <c r="AW451"/>
      <c r="AX451"/>
      <c r="AY451"/>
      <c r="AZ451"/>
      <c r="BA451"/>
      <c r="BB451"/>
      <c r="BC451"/>
      <c r="BD451"/>
      <c r="BE451"/>
      <c r="BF451"/>
      <c r="BG451"/>
      <c r="BH451"/>
      <c r="BI451"/>
      <c r="BJ451"/>
      <c r="BK451"/>
      <c r="BL451"/>
      <c r="BM451"/>
      <c r="BN451"/>
      <c r="BO451"/>
      <c r="BP451"/>
      <c r="BQ451"/>
    </row>
    <row r="452" spans="1:69" ht="27" hidden="1" customHeight="1" x14ac:dyDescent="0.25">
      <c r="A452" s="55"/>
      <c r="B452" s="47"/>
      <c r="C452" s="48"/>
      <c r="D452" s="79"/>
      <c r="E452" s="48"/>
      <c r="F452" s="49"/>
      <c r="G452" s="50"/>
      <c r="H452" s="51"/>
      <c r="I452" s="52"/>
      <c r="J452" s="53" t="str">
        <f>IF(ISERROR(VLOOKUP(I452,[1]Eje_Pilar!$C$2:$E$47,2,FALSE))," ",VLOOKUP(I452,[1]Eje_Pilar!$C$2:$E$47,2,FALSE))</f>
        <v xml:space="preserve"> </v>
      </c>
      <c r="K452" s="53" t="str">
        <f>IF(ISERROR(VLOOKUP(I452,[1]Eje_Pilar!$C$2:$E$47,3,FALSE))," ",VLOOKUP(I452,[1]Eje_Pilar!$C$2:$E$47,3,FALSE))</f>
        <v xml:space="preserve"> </v>
      </c>
      <c r="L452" s="54"/>
      <c r="M452" s="55"/>
      <c r="N452" s="56"/>
      <c r="O452" s="57"/>
      <c r="P452" s="58"/>
      <c r="Q452" s="59"/>
      <c r="R452" s="60"/>
      <c r="S452" s="57"/>
      <c r="T452" s="61">
        <f t="shared" si="37"/>
        <v>0</v>
      </c>
      <c r="U452" s="62"/>
      <c r="V452" s="63"/>
      <c r="W452" s="63"/>
      <c r="X452" s="63"/>
      <c r="Y452" s="47"/>
      <c r="Z452" s="47"/>
      <c r="AA452" s="65"/>
      <c r="AB452" s="55"/>
      <c r="AC452" s="55"/>
      <c r="AD452" s="55"/>
      <c r="AE452" s="55"/>
      <c r="AF452" s="66" t="str">
        <f t="shared" si="36"/>
        <v>-</v>
      </c>
      <c r="AG452" s="67">
        <f>IF(SUMPRODUCT((A$14:A452=A452)*(B$14:B452=B452)*(C$14:C452=C452))&gt;1,0,1)</f>
        <v>0</v>
      </c>
      <c r="AH452" s="68" t="str">
        <f t="shared" si="38"/>
        <v>NO</v>
      </c>
      <c r="AI452" s="68" t="str">
        <f t="shared" si="39"/>
        <v>NO</v>
      </c>
      <c r="AJ452" s="69" t="str">
        <f>IFERROR(VLOOKUP(F452,[1]Tipo!$C$12:$C$27,1,FALSE),"NO")</f>
        <v>NO</v>
      </c>
      <c r="AK452" s="68" t="str">
        <f t="shared" si="40"/>
        <v>NO</v>
      </c>
      <c r="AL452" s="68" t="str">
        <f t="shared" si="41"/>
        <v>NO</v>
      </c>
      <c r="AM452" s="70"/>
      <c r="AN452" s="70"/>
      <c r="AO452" s="70"/>
      <c r="AP452"/>
      <c r="AQ452"/>
      <c r="AR452"/>
      <c r="AS452"/>
      <c r="AT452"/>
      <c r="AU452"/>
      <c r="AV452"/>
      <c r="AW452"/>
      <c r="AX452"/>
      <c r="AY452"/>
      <c r="AZ452"/>
      <c r="BA452"/>
      <c r="BB452"/>
      <c r="BC452"/>
      <c r="BD452"/>
      <c r="BE452"/>
      <c r="BF452"/>
      <c r="BG452"/>
      <c r="BH452"/>
      <c r="BI452"/>
      <c r="BJ452"/>
      <c r="BK452"/>
      <c r="BL452"/>
      <c r="BM452"/>
      <c r="BN452"/>
      <c r="BO452"/>
      <c r="BP452"/>
      <c r="BQ452"/>
    </row>
    <row r="453" spans="1:69" ht="27" hidden="1" customHeight="1" x14ac:dyDescent="0.25">
      <c r="A453" s="55"/>
      <c r="B453" s="47"/>
      <c r="C453" s="48"/>
      <c r="D453" s="79"/>
      <c r="E453" s="48"/>
      <c r="F453" s="49"/>
      <c r="G453" s="50"/>
      <c r="H453" s="51"/>
      <c r="I453" s="52"/>
      <c r="J453" s="53" t="str">
        <f>IF(ISERROR(VLOOKUP(I453,[1]Eje_Pilar!$C$2:$E$47,2,FALSE))," ",VLOOKUP(I453,[1]Eje_Pilar!$C$2:$E$47,2,FALSE))</f>
        <v xml:space="preserve"> </v>
      </c>
      <c r="K453" s="53" t="str">
        <f>IF(ISERROR(VLOOKUP(I453,[1]Eje_Pilar!$C$2:$E$47,3,FALSE))," ",VLOOKUP(I453,[1]Eje_Pilar!$C$2:$E$47,3,FALSE))</f>
        <v xml:space="preserve"> </v>
      </c>
      <c r="L453" s="54"/>
      <c r="M453" s="55"/>
      <c r="N453" s="56"/>
      <c r="O453" s="57"/>
      <c r="P453" s="58"/>
      <c r="Q453" s="59"/>
      <c r="R453" s="60"/>
      <c r="S453" s="57"/>
      <c r="T453" s="61">
        <f t="shared" si="37"/>
        <v>0</v>
      </c>
      <c r="U453" s="62"/>
      <c r="V453" s="63"/>
      <c r="W453" s="63"/>
      <c r="X453" s="63"/>
      <c r="Y453" s="47"/>
      <c r="Z453" s="47"/>
      <c r="AA453" s="65"/>
      <c r="AB453" s="55"/>
      <c r="AC453" s="55"/>
      <c r="AD453" s="55"/>
      <c r="AE453" s="55"/>
      <c r="AF453" s="66" t="str">
        <f t="shared" si="36"/>
        <v>-</v>
      </c>
      <c r="AG453" s="67">
        <f>IF(SUMPRODUCT((A$14:A453=A453)*(B$14:B453=B453)*(C$14:C453=C453))&gt;1,0,1)</f>
        <v>0</v>
      </c>
      <c r="AH453" s="68" t="str">
        <f t="shared" si="38"/>
        <v>NO</v>
      </c>
      <c r="AI453" s="68" t="str">
        <f t="shared" si="39"/>
        <v>NO</v>
      </c>
      <c r="AJ453" s="69" t="str">
        <f>IFERROR(VLOOKUP(F453,[1]Tipo!$C$12:$C$27,1,FALSE),"NO")</f>
        <v>NO</v>
      </c>
      <c r="AK453" s="68" t="str">
        <f t="shared" si="40"/>
        <v>NO</v>
      </c>
      <c r="AL453" s="68" t="str">
        <f t="shared" si="41"/>
        <v>NO</v>
      </c>
      <c r="AM453" s="70"/>
      <c r="AN453" s="70"/>
      <c r="AO453" s="70"/>
      <c r="AP453"/>
      <c r="AQ453"/>
      <c r="AR453"/>
      <c r="AS453"/>
      <c r="AT453"/>
      <c r="AU453"/>
      <c r="AV453"/>
      <c r="AW453"/>
      <c r="AX453"/>
      <c r="AY453"/>
      <c r="AZ453"/>
      <c r="BA453"/>
      <c r="BB453"/>
      <c r="BC453"/>
      <c r="BD453"/>
      <c r="BE453"/>
      <c r="BF453"/>
      <c r="BG453"/>
      <c r="BH453"/>
      <c r="BI453"/>
      <c r="BJ453"/>
      <c r="BK453"/>
      <c r="BL453"/>
      <c r="BM453"/>
      <c r="BN453"/>
      <c r="BO453"/>
      <c r="BP453"/>
      <c r="BQ453"/>
    </row>
    <row r="454" spans="1:69" ht="27" hidden="1" customHeight="1" x14ac:dyDescent="0.25">
      <c r="A454" s="55"/>
      <c r="B454" s="47"/>
      <c r="C454" s="48"/>
      <c r="D454" s="79"/>
      <c r="E454" s="48"/>
      <c r="F454" s="49"/>
      <c r="G454" s="50"/>
      <c r="H454" s="51"/>
      <c r="I454" s="52"/>
      <c r="J454" s="53" t="str">
        <f>IF(ISERROR(VLOOKUP(I454,[1]Eje_Pilar!$C$2:$E$47,2,FALSE))," ",VLOOKUP(I454,[1]Eje_Pilar!$C$2:$E$47,2,FALSE))</f>
        <v xml:space="preserve"> </v>
      </c>
      <c r="K454" s="53" t="str">
        <f>IF(ISERROR(VLOOKUP(I454,[1]Eje_Pilar!$C$2:$E$47,3,FALSE))," ",VLOOKUP(I454,[1]Eje_Pilar!$C$2:$E$47,3,FALSE))</f>
        <v xml:space="preserve"> </v>
      </c>
      <c r="L454" s="54"/>
      <c r="M454" s="55"/>
      <c r="N454" s="56"/>
      <c r="O454" s="57"/>
      <c r="P454" s="58"/>
      <c r="Q454" s="59"/>
      <c r="R454" s="60"/>
      <c r="S454" s="57"/>
      <c r="T454" s="61">
        <f t="shared" si="37"/>
        <v>0</v>
      </c>
      <c r="U454" s="62"/>
      <c r="V454" s="63"/>
      <c r="W454" s="63"/>
      <c r="X454" s="63"/>
      <c r="Y454" s="47"/>
      <c r="Z454" s="47"/>
      <c r="AA454" s="65"/>
      <c r="AB454" s="55"/>
      <c r="AC454" s="55"/>
      <c r="AD454" s="55"/>
      <c r="AE454" s="55"/>
      <c r="AF454" s="66" t="str">
        <f t="shared" si="36"/>
        <v>-</v>
      </c>
      <c r="AG454" s="67">
        <f>IF(SUMPRODUCT((A$14:A454=A454)*(B$14:B454=B454)*(C$14:C454=C454))&gt;1,0,1)</f>
        <v>0</v>
      </c>
      <c r="AH454" s="68" t="str">
        <f t="shared" si="38"/>
        <v>NO</v>
      </c>
      <c r="AI454" s="68" t="str">
        <f t="shared" si="39"/>
        <v>NO</v>
      </c>
      <c r="AJ454" s="69" t="str">
        <f>IFERROR(VLOOKUP(F454,[1]Tipo!$C$12:$C$27,1,FALSE),"NO")</f>
        <v>NO</v>
      </c>
      <c r="AK454" s="68" t="str">
        <f t="shared" si="40"/>
        <v>NO</v>
      </c>
      <c r="AL454" s="68" t="str">
        <f t="shared" si="41"/>
        <v>NO</v>
      </c>
      <c r="AM454" s="70"/>
      <c r="AN454" s="70"/>
      <c r="AO454" s="70"/>
      <c r="AP454"/>
      <c r="AQ454"/>
      <c r="AR454"/>
      <c r="AS454"/>
      <c r="AT454"/>
      <c r="AU454"/>
      <c r="AV454"/>
      <c r="AW454"/>
      <c r="AX454"/>
      <c r="AY454"/>
      <c r="AZ454"/>
      <c r="BA454"/>
      <c r="BB454"/>
      <c r="BC454"/>
      <c r="BD454"/>
      <c r="BE454"/>
      <c r="BF454"/>
      <c r="BG454"/>
      <c r="BH454"/>
      <c r="BI454"/>
      <c r="BJ454"/>
      <c r="BK454"/>
      <c r="BL454"/>
      <c r="BM454"/>
      <c r="BN454"/>
      <c r="BO454"/>
      <c r="BP454"/>
      <c r="BQ454"/>
    </row>
    <row r="455" spans="1:69" ht="27" hidden="1" customHeight="1" x14ac:dyDescent="0.25">
      <c r="A455" s="55"/>
      <c r="B455" s="47"/>
      <c r="C455" s="48"/>
      <c r="D455" s="79"/>
      <c r="E455" s="48"/>
      <c r="F455" s="49"/>
      <c r="G455" s="50"/>
      <c r="H455" s="51"/>
      <c r="I455" s="52"/>
      <c r="J455" s="53" t="str">
        <f>IF(ISERROR(VLOOKUP(I455,[1]Eje_Pilar!$C$2:$E$47,2,FALSE))," ",VLOOKUP(I455,[1]Eje_Pilar!$C$2:$E$47,2,FALSE))</f>
        <v xml:space="preserve"> </v>
      </c>
      <c r="K455" s="53" t="str">
        <f>IF(ISERROR(VLOOKUP(I455,[1]Eje_Pilar!$C$2:$E$47,3,FALSE))," ",VLOOKUP(I455,[1]Eje_Pilar!$C$2:$E$47,3,FALSE))</f>
        <v xml:space="preserve"> </v>
      </c>
      <c r="L455" s="54"/>
      <c r="M455" s="55"/>
      <c r="N455" s="56"/>
      <c r="O455" s="57"/>
      <c r="P455" s="58"/>
      <c r="Q455" s="59"/>
      <c r="R455" s="60"/>
      <c r="S455" s="57"/>
      <c r="T455" s="61">
        <f t="shared" si="37"/>
        <v>0</v>
      </c>
      <c r="U455" s="62"/>
      <c r="V455" s="63"/>
      <c r="W455" s="63"/>
      <c r="X455" s="63"/>
      <c r="Y455" s="47"/>
      <c r="Z455" s="47"/>
      <c r="AA455" s="65"/>
      <c r="AB455" s="55"/>
      <c r="AC455" s="55"/>
      <c r="AD455" s="55"/>
      <c r="AE455" s="55"/>
      <c r="AF455" s="66" t="str">
        <f t="shared" si="36"/>
        <v>-</v>
      </c>
      <c r="AG455" s="67">
        <f>IF(SUMPRODUCT((A$14:A455=A455)*(B$14:B455=B455)*(C$14:C455=C455))&gt;1,0,1)</f>
        <v>0</v>
      </c>
      <c r="AH455" s="68" t="str">
        <f t="shared" si="38"/>
        <v>NO</v>
      </c>
      <c r="AI455" s="68" t="str">
        <f t="shared" si="39"/>
        <v>NO</v>
      </c>
      <c r="AJ455" s="69" t="str">
        <f>IFERROR(VLOOKUP(F455,[1]Tipo!$C$12:$C$27,1,FALSE),"NO")</f>
        <v>NO</v>
      </c>
      <c r="AK455" s="68" t="str">
        <f t="shared" si="40"/>
        <v>NO</v>
      </c>
      <c r="AL455" s="68" t="str">
        <f t="shared" si="41"/>
        <v>NO</v>
      </c>
      <c r="AM455" s="70"/>
      <c r="AN455" s="70"/>
      <c r="AO455" s="70"/>
      <c r="AP455"/>
      <c r="AQ455"/>
      <c r="AR455"/>
      <c r="AS455"/>
      <c r="AT455"/>
      <c r="AU455"/>
      <c r="AV455"/>
      <c r="AW455"/>
      <c r="AX455"/>
      <c r="AY455"/>
      <c r="AZ455"/>
      <c r="BA455"/>
      <c r="BB455"/>
      <c r="BC455"/>
      <c r="BD455"/>
      <c r="BE455"/>
      <c r="BF455"/>
      <c r="BG455"/>
      <c r="BH455"/>
      <c r="BI455"/>
      <c r="BJ455"/>
      <c r="BK455"/>
      <c r="BL455"/>
      <c r="BM455"/>
      <c r="BN455"/>
      <c r="BO455"/>
      <c r="BP455"/>
      <c r="BQ455"/>
    </row>
    <row r="456" spans="1:69" ht="27" hidden="1" customHeight="1" x14ac:dyDescent="0.25">
      <c r="A456" s="55"/>
      <c r="B456" s="47"/>
      <c r="C456" s="48"/>
      <c r="D456" s="79"/>
      <c r="E456" s="48"/>
      <c r="F456" s="49"/>
      <c r="G456" s="50"/>
      <c r="H456" s="51"/>
      <c r="I456" s="52"/>
      <c r="J456" s="53" t="str">
        <f>IF(ISERROR(VLOOKUP(I456,[1]Eje_Pilar!$C$2:$E$47,2,FALSE))," ",VLOOKUP(I456,[1]Eje_Pilar!$C$2:$E$47,2,FALSE))</f>
        <v xml:space="preserve"> </v>
      </c>
      <c r="K456" s="53" t="str">
        <f>IF(ISERROR(VLOOKUP(I456,[1]Eje_Pilar!$C$2:$E$47,3,FALSE))," ",VLOOKUP(I456,[1]Eje_Pilar!$C$2:$E$47,3,FALSE))</f>
        <v xml:space="preserve"> </v>
      </c>
      <c r="L456" s="54"/>
      <c r="M456" s="55"/>
      <c r="N456" s="56"/>
      <c r="O456" s="57"/>
      <c r="P456" s="58"/>
      <c r="Q456" s="59"/>
      <c r="R456" s="60"/>
      <c r="S456" s="57"/>
      <c r="T456" s="61">
        <f t="shared" si="37"/>
        <v>0</v>
      </c>
      <c r="U456" s="62"/>
      <c r="V456" s="63"/>
      <c r="W456" s="63"/>
      <c r="X456" s="63"/>
      <c r="Y456" s="47"/>
      <c r="Z456" s="47"/>
      <c r="AA456" s="65"/>
      <c r="AB456" s="55"/>
      <c r="AC456" s="55"/>
      <c r="AD456" s="55"/>
      <c r="AE456" s="55"/>
      <c r="AF456" s="66" t="str">
        <f t="shared" si="36"/>
        <v>-</v>
      </c>
      <c r="AG456" s="67">
        <f>IF(SUMPRODUCT((A$14:A456=A456)*(B$14:B456=B456)*(C$14:C456=C456))&gt;1,0,1)</f>
        <v>0</v>
      </c>
      <c r="AH456" s="68" t="str">
        <f t="shared" si="38"/>
        <v>NO</v>
      </c>
      <c r="AI456" s="68" t="str">
        <f t="shared" si="39"/>
        <v>NO</v>
      </c>
      <c r="AJ456" s="69" t="str">
        <f>IFERROR(VLOOKUP(F456,[1]Tipo!$C$12:$C$27,1,FALSE),"NO")</f>
        <v>NO</v>
      </c>
      <c r="AK456" s="68" t="str">
        <f t="shared" si="40"/>
        <v>NO</v>
      </c>
      <c r="AL456" s="68" t="str">
        <f t="shared" si="41"/>
        <v>NO</v>
      </c>
      <c r="AM456" s="70"/>
      <c r="AN456" s="70"/>
      <c r="AO456" s="70"/>
      <c r="AP456"/>
      <c r="AQ456"/>
      <c r="AR456"/>
      <c r="AS456"/>
      <c r="AT456"/>
      <c r="AU456"/>
      <c r="AV456"/>
      <c r="AW456"/>
      <c r="AX456"/>
      <c r="AY456"/>
      <c r="AZ456"/>
      <c r="BA456"/>
      <c r="BB456"/>
      <c r="BC456"/>
      <c r="BD456"/>
      <c r="BE456"/>
      <c r="BF456"/>
      <c r="BG456"/>
      <c r="BH456"/>
      <c r="BI456"/>
      <c r="BJ456"/>
      <c r="BK456"/>
      <c r="BL456"/>
      <c r="BM456"/>
      <c r="BN456"/>
      <c r="BO456"/>
      <c r="BP456"/>
      <c r="BQ456"/>
    </row>
    <row r="457" spans="1:69" ht="27" hidden="1" customHeight="1" x14ac:dyDescent="0.25">
      <c r="A457" s="55"/>
      <c r="B457" s="47"/>
      <c r="C457" s="48"/>
      <c r="D457" s="79"/>
      <c r="E457" s="48"/>
      <c r="F457" s="49"/>
      <c r="G457" s="50"/>
      <c r="H457" s="51"/>
      <c r="I457" s="52"/>
      <c r="J457" s="53" t="str">
        <f>IF(ISERROR(VLOOKUP(I457,[1]Eje_Pilar!$C$2:$E$47,2,FALSE))," ",VLOOKUP(I457,[1]Eje_Pilar!$C$2:$E$47,2,FALSE))</f>
        <v xml:space="preserve"> </v>
      </c>
      <c r="K457" s="53" t="str">
        <f>IF(ISERROR(VLOOKUP(I457,[1]Eje_Pilar!$C$2:$E$47,3,FALSE))," ",VLOOKUP(I457,[1]Eje_Pilar!$C$2:$E$47,3,FALSE))</f>
        <v xml:space="preserve"> </v>
      </c>
      <c r="L457" s="54"/>
      <c r="M457" s="55"/>
      <c r="N457" s="50"/>
      <c r="O457" s="57"/>
      <c r="P457" s="58"/>
      <c r="Q457" s="59"/>
      <c r="R457" s="60"/>
      <c r="S457" s="57"/>
      <c r="T457" s="61">
        <f t="shared" si="37"/>
        <v>0</v>
      </c>
      <c r="U457" s="62"/>
      <c r="V457" s="63"/>
      <c r="W457" s="63"/>
      <c r="X457" s="63"/>
      <c r="Y457" s="47"/>
      <c r="Z457" s="47"/>
      <c r="AA457" s="65"/>
      <c r="AB457" s="55"/>
      <c r="AC457" s="55"/>
      <c r="AD457" s="55"/>
      <c r="AE457" s="55"/>
      <c r="AF457" s="66" t="str">
        <f t="shared" si="36"/>
        <v>-</v>
      </c>
      <c r="AG457" s="67">
        <f>IF(SUMPRODUCT((A$14:A457=A457)*(B$14:B457=B457)*(C$14:C457=C457))&gt;1,0,1)</f>
        <v>0</v>
      </c>
      <c r="AH457" s="68" t="str">
        <f t="shared" si="38"/>
        <v>NO</v>
      </c>
      <c r="AI457" s="68" t="str">
        <f t="shared" si="39"/>
        <v>NO</v>
      </c>
      <c r="AJ457" s="69" t="str">
        <f>IFERROR(VLOOKUP(F457,[1]Tipo!$C$12:$C$27,1,FALSE),"NO")</f>
        <v>NO</v>
      </c>
      <c r="AK457" s="68" t="str">
        <f t="shared" si="40"/>
        <v>NO</v>
      </c>
      <c r="AL457" s="68" t="str">
        <f t="shared" si="41"/>
        <v>NO</v>
      </c>
      <c r="AM457" s="70"/>
      <c r="AN457" s="70"/>
      <c r="AO457" s="70"/>
      <c r="AP457"/>
      <c r="AQ457"/>
      <c r="AR457"/>
      <c r="AS457"/>
      <c r="AT457"/>
      <c r="AU457"/>
      <c r="AV457"/>
      <c r="AW457"/>
      <c r="AX457"/>
      <c r="AY457"/>
      <c r="AZ457"/>
      <c r="BA457"/>
      <c r="BB457"/>
      <c r="BC457"/>
      <c r="BD457"/>
      <c r="BE457"/>
      <c r="BF457"/>
      <c r="BG457"/>
      <c r="BH457"/>
      <c r="BI457"/>
      <c r="BJ457"/>
      <c r="BK457"/>
      <c r="BL457"/>
      <c r="BM457"/>
      <c r="BN457"/>
      <c r="BO457"/>
      <c r="BP457"/>
      <c r="BQ457"/>
    </row>
    <row r="458" spans="1:69" ht="27" hidden="1" customHeight="1" x14ac:dyDescent="0.25">
      <c r="A458" s="55"/>
      <c r="B458" s="47"/>
      <c r="C458" s="48"/>
      <c r="D458" s="79"/>
      <c r="E458" s="48"/>
      <c r="F458" s="49"/>
      <c r="G458" s="50"/>
      <c r="H458" s="51"/>
      <c r="I458" s="52"/>
      <c r="J458" s="53" t="str">
        <f>IF(ISERROR(VLOOKUP(I458,[1]Eje_Pilar!$C$2:$E$47,2,FALSE))," ",VLOOKUP(I458,[1]Eje_Pilar!$C$2:$E$47,2,FALSE))</f>
        <v xml:space="preserve"> </v>
      </c>
      <c r="K458" s="53" t="str">
        <f>IF(ISERROR(VLOOKUP(I458,[1]Eje_Pilar!$C$2:$E$47,3,FALSE))," ",VLOOKUP(I458,[1]Eje_Pilar!$C$2:$E$47,3,FALSE))</f>
        <v xml:space="preserve"> </v>
      </c>
      <c r="L458" s="54"/>
      <c r="M458" s="55"/>
      <c r="N458" s="50"/>
      <c r="O458" s="57"/>
      <c r="P458" s="58"/>
      <c r="Q458" s="59"/>
      <c r="R458" s="60"/>
      <c r="S458" s="57"/>
      <c r="T458" s="61">
        <f t="shared" si="37"/>
        <v>0</v>
      </c>
      <c r="U458" s="62"/>
      <c r="V458" s="63"/>
      <c r="W458" s="63"/>
      <c r="X458" s="63"/>
      <c r="Y458" s="47"/>
      <c r="Z458" s="47"/>
      <c r="AA458" s="65"/>
      <c r="AB458" s="55"/>
      <c r="AC458" s="55"/>
      <c r="AD458" s="55"/>
      <c r="AE458" s="55"/>
      <c r="AF458" s="66" t="str">
        <f t="shared" si="36"/>
        <v>-</v>
      </c>
      <c r="AG458" s="67">
        <f>IF(SUMPRODUCT((A$14:A458=A458)*(B$14:B458=B458)*(C$14:C458=C458))&gt;1,0,1)</f>
        <v>0</v>
      </c>
      <c r="AH458" s="68" t="str">
        <f t="shared" si="38"/>
        <v>NO</v>
      </c>
      <c r="AI458" s="68" t="str">
        <f t="shared" si="39"/>
        <v>NO</v>
      </c>
      <c r="AJ458" s="69" t="str">
        <f>IFERROR(VLOOKUP(F458,[1]Tipo!$C$12:$C$27,1,FALSE),"NO")</f>
        <v>NO</v>
      </c>
      <c r="AK458" s="68" t="str">
        <f t="shared" si="40"/>
        <v>NO</v>
      </c>
      <c r="AL458" s="68" t="str">
        <f t="shared" si="41"/>
        <v>NO</v>
      </c>
      <c r="AM458" s="70"/>
      <c r="AN458" s="70"/>
      <c r="AO458" s="70"/>
      <c r="AP458"/>
      <c r="AQ458"/>
      <c r="AR458"/>
      <c r="AS458"/>
      <c r="AT458"/>
      <c r="AU458"/>
      <c r="AV458"/>
      <c r="AW458"/>
      <c r="AX458"/>
      <c r="AY458"/>
      <c r="AZ458"/>
      <c r="BA458"/>
      <c r="BB458"/>
      <c r="BC458"/>
      <c r="BD458"/>
      <c r="BE458"/>
      <c r="BF458"/>
      <c r="BG458"/>
      <c r="BH458"/>
      <c r="BI458"/>
      <c r="BJ458"/>
      <c r="BK458"/>
      <c r="BL458"/>
      <c r="BM458"/>
      <c r="BN458"/>
      <c r="BO458"/>
      <c r="BP458"/>
      <c r="BQ458"/>
    </row>
    <row r="459" spans="1:69" ht="27" hidden="1" customHeight="1" x14ac:dyDescent="0.25">
      <c r="A459" s="55"/>
      <c r="B459" s="47"/>
      <c r="C459" s="48"/>
      <c r="D459" s="79"/>
      <c r="E459" s="48"/>
      <c r="F459" s="49"/>
      <c r="G459" s="50"/>
      <c r="H459" s="51"/>
      <c r="I459" s="52"/>
      <c r="J459" s="53" t="str">
        <f>IF(ISERROR(VLOOKUP(I459,[1]Eje_Pilar!$C$2:$E$47,2,FALSE))," ",VLOOKUP(I459,[1]Eje_Pilar!$C$2:$E$47,2,FALSE))</f>
        <v xml:space="preserve"> </v>
      </c>
      <c r="K459" s="53" t="str">
        <f>IF(ISERROR(VLOOKUP(I459,[1]Eje_Pilar!$C$2:$E$47,3,FALSE))," ",VLOOKUP(I459,[1]Eje_Pilar!$C$2:$E$47,3,FALSE))</f>
        <v xml:space="preserve"> </v>
      </c>
      <c r="L459" s="54"/>
      <c r="M459" s="55"/>
      <c r="N459" s="50"/>
      <c r="O459" s="57"/>
      <c r="P459" s="58"/>
      <c r="Q459" s="59"/>
      <c r="R459" s="60"/>
      <c r="S459" s="57"/>
      <c r="T459" s="61">
        <f t="shared" si="37"/>
        <v>0</v>
      </c>
      <c r="U459" s="62"/>
      <c r="V459" s="63"/>
      <c r="W459" s="63"/>
      <c r="X459" s="63"/>
      <c r="Y459" s="47"/>
      <c r="Z459" s="47"/>
      <c r="AA459" s="65"/>
      <c r="AB459" s="55"/>
      <c r="AC459" s="55"/>
      <c r="AD459" s="55"/>
      <c r="AE459" s="55"/>
      <c r="AF459" s="66" t="str">
        <f t="shared" si="36"/>
        <v>-</v>
      </c>
      <c r="AG459" s="67">
        <f>IF(SUMPRODUCT((A$14:A459=A459)*(B$14:B459=B459)*(C$14:C459=C459))&gt;1,0,1)</f>
        <v>0</v>
      </c>
      <c r="AH459" s="68" t="str">
        <f t="shared" si="38"/>
        <v>NO</v>
      </c>
      <c r="AI459" s="68" t="str">
        <f t="shared" si="39"/>
        <v>NO</v>
      </c>
      <c r="AJ459" s="69" t="str">
        <f>IFERROR(VLOOKUP(F459,[1]Tipo!$C$12:$C$27,1,FALSE),"NO")</f>
        <v>NO</v>
      </c>
      <c r="AK459" s="68" t="str">
        <f t="shared" si="40"/>
        <v>NO</v>
      </c>
      <c r="AL459" s="68" t="str">
        <f t="shared" si="41"/>
        <v>NO</v>
      </c>
      <c r="AM459" s="70"/>
      <c r="AN459" s="70"/>
      <c r="AO459" s="70"/>
      <c r="AP459"/>
      <c r="AQ459"/>
      <c r="AR459"/>
      <c r="AS459"/>
      <c r="AT459"/>
      <c r="AU459"/>
      <c r="AV459"/>
      <c r="AW459"/>
      <c r="AX459"/>
      <c r="AY459"/>
      <c r="AZ459"/>
      <c r="BA459"/>
      <c r="BB459"/>
      <c r="BC459"/>
      <c r="BD459"/>
      <c r="BE459"/>
      <c r="BF459"/>
      <c r="BG459"/>
      <c r="BH459"/>
      <c r="BI459"/>
      <c r="BJ459"/>
      <c r="BK459"/>
      <c r="BL459"/>
      <c r="BM459"/>
      <c r="BN459"/>
      <c r="BO459"/>
      <c r="BP459"/>
      <c r="BQ459"/>
    </row>
    <row r="460" spans="1:69" ht="27" hidden="1" customHeight="1" x14ac:dyDescent="0.25">
      <c r="A460" s="55"/>
      <c r="B460" s="47"/>
      <c r="C460" s="48"/>
      <c r="D460" s="79"/>
      <c r="E460" s="48"/>
      <c r="F460" s="49"/>
      <c r="G460" s="50"/>
      <c r="H460" s="51"/>
      <c r="I460" s="52"/>
      <c r="J460" s="53" t="str">
        <f>IF(ISERROR(VLOOKUP(I460,[1]Eje_Pilar!$C$2:$E$47,2,FALSE))," ",VLOOKUP(I460,[1]Eje_Pilar!$C$2:$E$47,2,FALSE))</f>
        <v xml:space="preserve"> </v>
      </c>
      <c r="K460" s="53" t="str">
        <f>IF(ISERROR(VLOOKUP(I460,[1]Eje_Pilar!$C$2:$E$47,3,FALSE))," ",VLOOKUP(I460,[1]Eje_Pilar!$C$2:$E$47,3,FALSE))</f>
        <v xml:space="preserve"> </v>
      </c>
      <c r="L460" s="54"/>
      <c r="M460" s="55"/>
      <c r="N460" s="50"/>
      <c r="O460" s="57"/>
      <c r="P460" s="58"/>
      <c r="Q460" s="59"/>
      <c r="R460" s="60"/>
      <c r="S460" s="57"/>
      <c r="T460" s="61">
        <f t="shared" si="37"/>
        <v>0</v>
      </c>
      <c r="U460" s="62"/>
      <c r="V460" s="63"/>
      <c r="W460" s="63"/>
      <c r="X460" s="63"/>
      <c r="Y460" s="47"/>
      <c r="Z460" s="47"/>
      <c r="AA460" s="65"/>
      <c r="AB460" s="55"/>
      <c r="AC460" s="55"/>
      <c r="AD460" s="55"/>
      <c r="AE460" s="55"/>
      <c r="AF460" s="66" t="str">
        <f t="shared" si="36"/>
        <v>-</v>
      </c>
      <c r="AG460" s="67">
        <f>IF(SUMPRODUCT((A$14:A460=A460)*(B$14:B460=B460)*(C$14:C460=C460))&gt;1,0,1)</f>
        <v>0</v>
      </c>
      <c r="AH460" s="68" t="str">
        <f t="shared" si="38"/>
        <v>NO</v>
      </c>
      <c r="AI460" s="68" t="str">
        <f t="shared" si="39"/>
        <v>NO</v>
      </c>
      <c r="AJ460" s="69" t="str">
        <f>IFERROR(VLOOKUP(F460,[1]Tipo!$C$12:$C$27,1,FALSE),"NO")</f>
        <v>NO</v>
      </c>
      <c r="AK460" s="68" t="str">
        <f t="shared" si="40"/>
        <v>NO</v>
      </c>
      <c r="AL460" s="68" t="str">
        <f t="shared" si="41"/>
        <v>NO</v>
      </c>
      <c r="AM460" s="70"/>
      <c r="AN460" s="70"/>
      <c r="AO460" s="70"/>
      <c r="AP460"/>
      <c r="AQ460"/>
      <c r="AR460"/>
      <c r="AS460"/>
      <c r="AT460"/>
      <c r="AU460"/>
      <c r="AV460"/>
      <c r="AW460"/>
      <c r="AX460"/>
      <c r="AY460"/>
      <c r="AZ460"/>
      <c r="BA460"/>
      <c r="BB460"/>
      <c r="BC460"/>
      <c r="BD460"/>
      <c r="BE460"/>
      <c r="BF460"/>
      <c r="BG460"/>
      <c r="BH460"/>
      <c r="BI460"/>
      <c r="BJ460"/>
      <c r="BK460"/>
      <c r="BL460"/>
      <c r="BM460"/>
      <c r="BN460"/>
      <c r="BO460"/>
      <c r="BP460"/>
      <c r="BQ460"/>
    </row>
    <row r="461" spans="1:69" ht="27" hidden="1" customHeight="1" x14ac:dyDescent="0.25">
      <c r="A461" s="55"/>
      <c r="B461" s="47"/>
      <c r="C461" s="48"/>
      <c r="D461" s="79"/>
      <c r="E461" s="48"/>
      <c r="F461" s="49"/>
      <c r="G461" s="50"/>
      <c r="H461" s="51"/>
      <c r="I461" s="52"/>
      <c r="J461" s="53" t="str">
        <f>IF(ISERROR(VLOOKUP(I461,[1]Eje_Pilar!$C$2:$E$47,2,FALSE))," ",VLOOKUP(I461,[1]Eje_Pilar!$C$2:$E$47,2,FALSE))</f>
        <v xml:space="preserve"> </v>
      </c>
      <c r="K461" s="53" t="str">
        <f>IF(ISERROR(VLOOKUP(I461,[1]Eje_Pilar!$C$2:$E$47,3,FALSE))," ",VLOOKUP(I461,[1]Eje_Pilar!$C$2:$E$47,3,FALSE))</f>
        <v xml:space="preserve"> </v>
      </c>
      <c r="L461" s="54"/>
      <c r="M461" s="55"/>
      <c r="N461" s="50"/>
      <c r="O461" s="57"/>
      <c r="P461" s="58"/>
      <c r="Q461" s="59"/>
      <c r="R461" s="60"/>
      <c r="S461" s="57"/>
      <c r="T461" s="61">
        <f t="shared" si="37"/>
        <v>0</v>
      </c>
      <c r="U461" s="62"/>
      <c r="V461" s="63"/>
      <c r="W461" s="63"/>
      <c r="X461" s="63"/>
      <c r="Y461" s="47"/>
      <c r="Z461" s="47"/>
      <c r="AA461" s="65"/>
      <c r="AB461" s="55"/>
      <c r="AC461" s="55"/>
      <c r="AD461" s="55"/>
      <c r="AE461" s="55"/>
      <c r="AF461" s="66" t="str">
        <f t="shared" si="36"/>
        <v>-</v>
      </c>
      <c r="AG461" s="67">
        <f>IF(SUMPRODUCT((A$14:A461=A461)*(B$14:B461=B461)*(C$14:C461=C461))&gt;1,0,1)</f>
        <v>0</v>
      </c>
      <c r="AH461" s="68" t="str">
        <f t="shared" si="38"/>
        <v>NO</v>
      </c>
      <c r="AI461" s="68" t="str">
        <f t="shared" si="39"/>
        <v>NO</v>
      </c>
      <c r="AJ461" s="69" t="str">
        <f>IFERROR(VLOOKUP(F461,[1]Tipo!$C$12:$C$27,1,FALSE),"NO")</f>
        <v>NO</v>
      </c>
      <c r="AK461" s="68" t="str">
        <f t="shared" si="40"/>
        <v>NO</v>
      </c>
      <c r="AL461" s="68" t="str">
        <f t="shared" si="41"/>
        <v>NO</v>
      </c>
      <c r="AM461" s="70"/>
      <c r="AN461" s="70"/>
      <c r="AO461" s="70"/>
      <c r="AP461"/>
      <c r="AQ461"/>
      <c r="AR461"/>
      <c r="AS461"/>
      <c r="AT461"/>
      <c r="AU461"/>
      <c r="AV461"/>
      <c r="AW461"/>
      <c r="AX461"/>
      <c r="AY461"/>
      <c r="AZ461"/>
      <c r="BA461"/>
      <c r="BB461"/>
      <c r="BC461"/>
      <c r="BD461"/>
      <c r="BE461"/>
      <c r="BF461"/>
      <c r="BG461"/>
      <c r="BH461"/>
      <c r="BI461"/>
      <c r="BJ461"/>
      <c r="BK461"/>
      <c r="BL461"/>
      <c r="BM461"/>
      <c r="BN461"/>
      <c r="BO461"/>
      <c r="BP461"/>
      <c r="BQ461"/>
    </row>
    <row r="462" spans="1:69" ht="27" hidden="1" customHeight="1" x14ac:dyDescent="0.25">
      <c r="A462" s="55"/>
      <c r="B462" s="47"/>
      <c r="C462" s="48"/>
      <c r="D462" s="79"/>
      <c r="E462" s="48"/>
      <c r="F462" s="49"/>
      <c r="G462" s="50"/>
      <c r="H462" s="51"/>
      <c r="I462" s="52"/>
      <c r="J462" s="53" t="str">
        <f>IF(ISERROR(VLOOKUP(I462,[1]Eje_Pilar!$C$2:$E$47,2,FALSE))," ",VLOOKUP(I462,[1]Eje_Pilar!$C$2:$E$47,2,FALSE))</f>
        <v xml:space="preserve"> </v>
      </c>
      <c r="K462" s="53" t="str">
        <f>IF(ISERROR(VLOOKUP(I462,[1]Eje_Pilar!$C$2:$E$47,3,FALSE))," ",VLOOKUP(I462,[1]Eje_Pilar!$C$2:$E$47,3,FALSE))</f>
        <v xml:space="preserve"> </v>
      </c>
      <c r="L462" s="54"/>
      <c r="M462" s="55"/>
      <c r="N462" s="50"/>
      <c r="O462" s="57"/>
      <c r="P462" s="58"/>
      <c r="Q462" s="59"/>
      <c r="R462" s="60"/>
      <c r="S462" s="57"/>
      <c r="T462" s="61">
        <f t="shared" si="37"/>
        <v>0</v>
      </c>
      <c r="U462" s="62"/>
      <c r="V462" s="63"/>
      <c r="W462" s="63"/>
      <c r="X462" s="63"/>
      <c r="Y462" s="47"/>
      <c r="Z462" s="47"/>
      <c r="AA462" s="65"/>
      <c r="AB462" s="55"/>
      <c r="AC462" s="55"/>
      <c r="AD462" s="55"/>
      <c r="AE462" s="55"/>
      <c r="AF462" s="66" t="str">
        <f t="shared" si="36"/>
        <v>-</v>
      </c>
      <c r="AG462" s="67">
        <f>IF(SUMPRODUCT((A$14:A462=A462)*(B$14:B462=B462)*(C$14:C462=C462))&gt;1,0,1)</f>
        <v>0</v>
      </c>
      <c r="AH462" s="68" t="str">
        <f t="shared" si="38"/>
        <v>NO</v>
      </c>
      <c r="AI462" s="68" t="str">
        <f t="shared" si="39"/>
        <v>NO</v>
      </c>
      <c r="AJ462" s="69" t="str">
        <f>IFERROR(VLOOKUP(F462,[1]Tipo!$C$12:$C$27,1,FALSE),"NO")</f>
        <v>NO</v>
      </c>
      <c r="AK462" s="68" t="str">
        <f t="shared" si="40"/>
        <v>NO</v>
      </c>
      <c r="AL462" s="68" t="str">
        <f t="shared" si="41"/>
        <v>NO</v>
      </c>
      <c r="AM462" s="70"/>
      <c r="AN462" s="70"/>
      <c r="AO462" s="70"/>
      <c r="AP462"/>
      <c r="AQ462"/>
      <c r="AR462"/>
      <c r="AS462"/>
      <c r="AT462"/>
      <c r="AU462"/>
      <c r="AV462"/>
      <c r="AW462"/>
      <c r="AX462"/>
      <c r="AY462"/>
      <c r="AZ462"/>
      <c r="BA462"/>
      <c r="BB462"/>
      <c r="BC462"/>
      <c r="BD462"/>
      <c r="BE462"/>
      <c r="BF462"/>
      <c r="BG462"/>
      <c r="BH462"/>
      <c r="BI462"/>
      <c r="BJ462"/>
      <c r="BK462"/>
      <c r="BL462"/>
      <c r="BM462"/>
      <c r="BN462"/>
      <c r="BO462"/>
      <c r="BP462"/>
      <c r="BQ462"/>
    </row>
    <row r="463" spans="1:69" ht="27" hidden="1" customHeight="1" x14ac:dyDescent="0.25">
      <c r="A463" s="55"/>
      <c r="B463" s="47"/>
      <c r="C463" s="48"/>
      <c r="D463" s="79"/>
      <c r="E463" s="48"/>
      <c r="F463" s="49"/>
      <c r="G463" s="50"/>
      <c r="H463" s="51"/>
      <c r="I463" s="52"/>
      <c r="J463" s="53" t="str">
        <f>IF(ISERROR(VLOOKUP(I463,[1]Eje_Pilar!$C$2:$E$47,2,FALSE))," ",VLOOKUP(I463,[1]Eje_Pilar!$C$2:$E$47,2,FALSE))</f>
        <v xml:space="preserve"> </v>
      </c>
      <c r="K463" s="53" t="str">
        <f>IF(ISERROR(VLOOKUP(I463,[1]Eje_Pilar!$C$2:$E$47,3,FALSE))," ",VLOOKUP(I463,[1]Eje_Pilar!$C$2:$E$47,3,FALSE))</f>
        <v xml:space="preserve"> </v>
      </c>
      <c r="L463" s="54"/>
      <c r="M463" s="55"/>
      <c r="N463" s="50"/>
      <c r="O463" s="57"/>
      <c r="P463" s="58"/>
      <c r="Q463" s="59"/>
      <c r="R463" s="60"/>
      <c r="S463" s="57"/>
      <c r="T463" s="61">
        <f t="shared" si="37"/>
        <v>0</v>
      </c>
      <c r="U463" s="62"/>
      <c r="V463" s="63"/>
      <c r="W463" s="63"/>
      <c r="X463" s="63"/>
      <c r="Y463" s="47"/>
      <c r="Z463" s="47"/>
      <c r="AA463" s="65"/>
      <c r="AB463" s="55"/>
      <c r="AC463" s="55"/>
      <c r="AD463" s="55"/>
      <c r="AE463" s="55"/>
      <c r="AF463" s="66" t="str">
        <f t="shared" si="36"/>
        <v>-</v>
      </c>
      <c r="AG463" s="67">
        <f>IF(SUMPRODUCT((A$14:A463=A463)*(B$14:B463=B463)*(C$14:C463=C463))&gt;1,0,1)</f>
        <v>0</v>
      </c>
      <c r="AH463" s="68" t="str">
        <f t="shared" si="38"/>
        <v>NO</v>
      </c>
      <c r="AI463" s="68" t="str">
        <f t="shared" si="39"/>
        <v>NO</v>
      </c>
      <c r="AJ463" s="69" t="str">
        <f>IFERROR(VLOOKUP(F463,[1]Tipo!$C$12:$C$27,1,FALSE),"NO")</f>
        <v>NO</v>
      </c>
      <c r="AK463" s="68" t="str">
        <f t="shared" si="40"/>
        <v>NO</v>
      </c>
      <c r="AL463" s="68" t="str">
        <f t="shared" si="41"/>
        <v>NO</v>
      </c>
      <c r="AM463" s="70"/>
      <c r="AN463" s="70"/>
      <c r="AO463" s="70"/>
      <c r="AP463"/>
      <c r="AQ463"/>
      <c r="AR463"/>
      <c r="AS463"/>
      <c r="AT463"/>
      <c r="AU463"/>
      <c r="AV463"/>
      <c r="AW463"/>
      <c r="AX463"/>
      <c r="AY463"/>
      <c r="AZ463"/>
      <c r="BA463"/>
      <c r="BB463"/>
      <c r="BC463"/>
      <c r="BD463"/>
      <c r="BE463"/>
      <c r="BF463"/>
      <c r="BG463"/>
      <c r="BH463"/>
      <c r="BI463"/>
      <c r="BJ463"/>
      <c r="BK463"/>
      <c r="BL463"/>
      <c r="BM463"/>
      <c r="BN463"/>
      <c r="BO463"/>
      <c r="BP463"/>
      <c r="BQ463"/>
    </row>
    <row r="464" spans="1:69" ht="27" hidden="1" customHeight="1" x14ac:dyDescent="0.25">
      <c r="A464" s="55"/>
      <c r="B464" s="47"/>
      <c r="C464" s="48"/>
      <c r="D464" s="79"/>
      <c r="E464" s="48"/>
      <c r="F464" s="49"/>
      <c r="G464" s="50"/>
      <c r="H464" s="51"/>
      <c r="I464" s="52"/>
      <c r="J464" s="53" t="str">
        <f>IF(ISERROR(VLOOKUP(I464,[1]Eje_Pilar!$C$2:$E$47,2,FALSE))," ",VLOOKUP(I464,[1]Eje_Pilar!$C$2:$E$47,2,FALSE))</f>
        <v xml:space="preserve"> </v>
      </c>
      <c r="K464" s="53" t="str">
        <f>IF(ISERROR(VLOOKUP(I464,[1]Eje_Pilar!$C$2:$E$47,3,FALSE))," ",VLOOKUP(I464,[1]Eje_Pilar!$C$2:$E$47,3,FALSE))</f>
        <v xml:space="preserve"> </v>
      </c>
      <c r="L464" s="54"/>
      <c r="M464" s="55"/>
      <c r="N464" s="50"/>
      <c r="O464" s="57"/>
      <c r="P464" s="58"/>
      <c r="Q464" s="59"/>
      <c r="R464" s="60"/>
      <c r="S464" s="57"/>
      <c r="T464" s="61">
        <f t="shared" si="37"/>
        <v>0</v>
      </c>
      <c r="U464" s="62"/>
      <c r="V464" s="63"/>
      <c r="W464" s="63"/>
      <c r="X464" s="63"/>
      <c r="Y464" s="47"/>
      <c r="Z464" s="47"/>
      <c r="AA464" s="65"/>
      <c r="AB464" s="55"/>
      <c r="AC464" s="55"/>
      <c r="AD464" s="55"/>
      <c r="AE464" s="55"/>
      <c r="AF464" s="66" t="str">
        <f t="shared" ref="AF464:AF527" si="42">IF(ISERROR(U464/T464),"-",(U464/T464))</f>
        <v>-</v>
      </c>
      <c r="AG464" s="67">
        <f>IF(SUMPRODUCT((A$14:A464=A464)*(B$14:B464=B464)*(C$14:C464=C464))&gt;1,0,1)</f>
        <v>0</v>
      </c>
      <c r="AH464" s="68" t="str">
        <f t="shared" si="38"/>
        <v>NO</v>
      </c>
      <c r="AI464" s="68" t="str">
        <f t="shared" si="39"/>
        <v>NO</v>
      </c>
      <c r="AJ464" s="69" t="str">
        <f>IFERROR(VLOOKUP(F464,[1]Tipo!$C$12:$C$27,1,FALSE),"NO")</f>
        <v>NO</v>
      </c>
      <c r="AK464" s="68" t="str">
        <f t="shared" si="40"/>
        <v>NO</v>
      </c>
      <c r="AL464" s="68" t="str">
        <f t="shared" si="41"/>
        <v>NO</v>
      </c>
      <c r="AM464" s="70"/>
      <c r="AN464" s="70"/>
      <c r="AO464" s="70"/>
      <c r="AP464"/>
      <c r="AQ464"/>
      <c r="AR464"/>
      <c r="AS464"/>
      <c r="AT464"/>
      <c r="AU464"/>
      <c r="AV464"/>
      <c r="AW464"/>
      <c r="AX464"/>
      <c r="AY464"/>
      <c r="AZ464"/>
      <c r="BA464"/>
      <c r="BB464"/>
      <c r="BC464"/>
      <c r="BD464"/>
      <c r="BE464"/>
      <c r="BF464"/>
      <c r="BG464"/>
      <c r="BH464"/>
      <c r="BI464"/>
      <c r="BJ464"/>
      <c r="BK464"/>
      <c r="BL464"/>
      <c r="BM464"/>
      <c r="BN464"/>
      <c r="BO464"/>
      <c r="BP464"/>
      <c r="BQ464"/>
    </row>
    <row r="465" spans="1:69" ht="27" hidden="1" customHeight="1" x14ac:dyDescent="0.25">
      <c r="A465" s="55"/>
      <c r="B465" s="47"/>
      <c r="C465" s="48"/>
      <c r="D465" s="79"/>
      <c r="E465" s="48"/>
      <c r="F465" s="49"/>
      <c r="G465" s="50"/>
      <c r="H465" s="51"/>
      <c r="I465" s="52"/>
      <c r="J465" s="53" t="str">
        <f>IF(ISERROR(VLOOKUP(I465,[1]Eje_Pilar!$C$2:$E$47,2,FALSE))," ",VLOOKUP(I465,[1]Eje_Pilar!$C$2:$E$47,2,FALSE))</f>
        <v xml:space="preserve"> </v>
      </c>
      <c r="K465" s="53" t="str">
        <f>IF(ISERROR(VLOOKUP(I465,[1]Eje_Pilar!$C$2:$E$47,3,FALSE))," ",VLOOKUP(I465,[1]Eje_Pilar!$C$2:$E$47,3,FALSE))</f>
        <v xml:space="preserve"> </v>
      </c>
      <c r="L465" s="54"/>
      <c r="M465" s="55"/>
      <c r="N465" s="50"/>
      <c r="O465" s="57"/>
      <c r="P465" s="58"/>
      <c r="Q465" s="59"/>
      <c r="R465" s="60"/>
      <c r="S465" s="57"/>
      <c r="T465" s="61">
        <f t="shared" ref="T465:T528" si="43">+O465+Q465+S465</f>
        <v>0</v>
      </c>
      <c r="U465" s="62"/>
      <c r="V465" s="63"/>
      <c r="W465" s="63"/>
      <c r="X465" s="63"/>
      <c r="Y465" s="47"/>
      <c r="Z465" s="47"/>
      <c r="AA465" s="65"/>
      <c r="AB465" s="55"/>
      <c r="AC465" s="55"/>
      <c r="AD465" s="55"/>
      <c r="AE465" s="55"/>
      <c r="AF465" s="66" t="str">
        <f t="shared" si="42"/>
        <v>-</v>
      </c>
      <c r="AG465" s="67">
        <f>IF(SUMPRODUCT((A$14:A465=A465)*(B$14:B465=B465)*(C$14:C465=C465))&gt;1,0,1)</f>
        <v>0</v>
      </c>
      <c r="AH465" s="68" t="str">
        <f t="shared" ref="AH465:AH528" si="44">IFERROR(VLOOKUP(D465,tipo,1,FALSE),"NO")</f>
        <v>NO</v>
      </c>
      <c r="AI465" s="68" t="str">
        <f t="shared" ref="AI465:AI528" si="45">IFERROR(VLOOKUP(E465,modal,1,FALSE),"NO")</f>
        <v>NO</v>
      </c>
      <c r="AJ465" s="69" t="str">
        <f>IFERROR(VLOOKUP(F465,[1]Tipo!$C$12:$C$27,1,FALSE),"NO")</f>
        <v>NO</v>
      </c>
      <c r="AK465" s="68" t="str">
        <f t="shared" ref="AK465:AK528" si="46">IFERROR(VLOOKUP(H465,afectacion,1,FALSE),"NO")</f>
        <v>NO</v>
      </c>
      <c r="AL465" s="68" t="str">
        <f t="shared" ref="AL465:AL528" si="47">IFERROR(VLOOKUP(I465,programa,1,FALSE),"NO")</f>
        <v>NO</v>
      </c>
      <c r="AM465" s="70"/>
      <c r="AN465" s="70"/>
      <c r="AO465" s="70"/>
      <c r="AP465"/>
      <c r="AQ465"/>
      <c r="AR465"/>
      <c r="AS465"/>
      <c r="AT465"/>
      <c r="AU465"/>
      <c r="AV465"/>
      <c r="AW465"/>
      <c r="AX465"/>
      <c r="AY465"/>
      <c r="AZ465"/>
      <c r="BA465"/>
      <c r="BB465"/>
      <c r="BC465"/>
      <c r="BD465"/>
      <c r="BE465"/>
      <c r="BF465"/>
      <c r="BG465"/>
      <c r="BH465"/>
      <c r="BI465"/>
      <c r="BJ465"/>
      <c r="BK465"/>
      <c r="BL465"/>
      <c r="BM465"/>
      <c r="BN465"/>
      <c r="BO465"/>
      <c r="BP465"/>
      <c r="BQ465"/>
    </row>
    <row r="466" spans="1:69" ht="27" hidden="1" customHeight="1" x14ac:dyDescent="0.25">
      <c r="A466" s="55"/>
      <c r="B466" s="47"/>
      <c r="C466" s="48"/>
      <c r="D466" s="79"/>
      <c r="E466" s="48"/>
      <c r="F466" s="49"/>
      <c r="G466" s="50"/>
      <c r="H466" s="51"/>
      <c r="I466" s="52"/>
      <c r="J466" s="53" t="str">
        <f>IF(ISERROR(VLOOKUP(I466,[1]Eje_Pilar!$C$2:$E$47,2,FALSE))," ",VLOOKUP(I466,[1]Eje_Pilar!$C$2:$E$47,2,FALSE))</f>
        <v xml:space="preserve"> </v>
      </c>
      <c r="K466" s="53" t="str">
        <f>IF(ISERROR(VLOOKUP(I466,[1]Eje_Pilar!$C$2:$E$47,3,FALSE))," ",VLOOKUP(I466,[1]Eje_Pilar!$C$2:$E$47,3,FALSE))</f>
        <v xml:space="preserve"> </v>
      </c>
      <c r="L466" s="54"/>
      <c r="M466" s="55"/>
      <c r="N466" s="50"/>
      <c r="O466" s="57"/>
      <c r="P466" s="58"/>
      <c r="Q466" s="59"/>
      <c r="R466" s="60"/>
      <c r="S466" s="57"/>
      <c r="T466" s="61">
        <f t="shared" si="43"/>
        <v>0</v>
      </c>
      <c r="U466" s="62"/>
      <c r="V466" s="63"/>
      <c r="W466" s="63"/>
      <c r="X466" s="63"/>
      <c r="Y466" s="47"/>
      <c r="Z466" s="47"/>
      <c r="AA466" s="65"/>
      <c r="AB466" s="55"/>
      <c r="AC466" s="55"/>
      <c r="AD466" s="55"/>
      <c r="AE466" s="55"/>
      <c r="AF466" s="66" t="str">
        <f t="shared" si="42"/>
        <v>-</v>
      </c>
      <c r="AG466" s="67">
        <f>IF(SUMPRODUCT((A$14:A466=A466)*(B$14:B466=B466)*(C$14:C466=C466))&gt;1,0,1)</f>
        <v>0</v>
      </c>
      <c r="AH466" s="68" t="str">
        <f t="shared" si="44"/>
        <v>NO</v>
      </c>
      <c r="AI466" s="68" t="str">
        <f t="shared" si="45"/>
        <v>NO</v>
      </c>
      <c r="AJ466" s="69" t="str">
        <f>IFERROR(VLOOKUP(F466,[1]Tipo!$C$12:$C$27,1,FALSE),"NO")</f>
        <v>NO</v>
      </c>
      <c r="AK466" s="68" t="str">
        <f t="shared" si="46"/>
        <v>NO</v>
      </c>
      <c r="AL466" s="68" t="str">
        <f t="shared" si="47"/>
        <v>NO</v>
      </c>
      <c r="AM466" s="70"/>
      <c r="AN466" s="70"/>
      <c r="AO466" s="70"/>
      <c r="AP466"/>
      <c r="AQ466"/>
      <c r="AR466"/>
      <c r="AS466"/>
      <c r="AT466"/>
      <c r="AU466"/>
      <c r="AV466"/>
      <c r="AW466"/>
      <c r="AX466"/>
      <c r="AY466"/>
      <c r="AZ466"/>
      <c r="BA466"/>
      <c r="BB466"/>
      <c r="BC466"/>
      <c r="BD466"/>
      <c r="BE466"/>
      <c r="BF466"/>
      <c r="BG466"/>
      <c r="BH466"/>
      <c r="BI466"/>
      <c r="BJ466"/>
      <c r="BK466"/>
      <c r="BL466"/>
      <c r="BM466"/>
      <c r="BN466"/>
      <c r="BO466"/>
      <c r="BP466"/>
      <c r="BQ466"/>
    </row>
    <row r="467" spans="1:69" ht="27" hidden="1" customHeight="1" x14ac:dyDescent="0.25">
      <c r="A467" s="55"/>
      <c r="B467" s="47"/>
      <c r="C467" s="48"/>
      <c r="D467" s="79"/>
      <c r="E467" s="48"/>
      <c r="F467" s="49"/>
      <c r="G467" s="50"/>
      <c r="H467" s="51"/>
      <c r="I467" s="52"/>
      <c r="J467" s="53" t="str">
        <f>IF(ISERROR(VLOOKUP(I467,[1]Eje_Pilar!$C$2:$E$47,2,FALSE))," ",VLOOKUP(I467,[1]Eje_Pilar!$C$2:$E$47,2,FALSE))</f>
        <v xml:space="preserve"> </v>
      </c>
      <c r="K467" s="53" t="str">
        <f>IF(ISERROR(VLOOKUP(I467,[1]Eje_Pilar!$C$2:$E$47,3,FALSE))," ",VLOOKUP(I467,[1]Eje_Pilar!$C$2:$E$47,3,FALSE))</f>
        <v xml:space="preserve"> </v>
      </c>
      <c r="L467" s="54"/>
      <c r="M467" s="55"/>
      <c r="N467" s="50"/>
      <c r="O467" s="57"/>
      <c r="P467" s="58"/>
      <c r="Q467" s="59"/>
      <c r="R467" s="60"/>
      <c r="S467" s="57"/>
      <c r="T467" s="61">
        <f t="shared" si="43"/>
        <v>0</v>
      </c>
      <c r="U467" s="62"/>
      <c r="V467" s="63"/>
      <c r="W467" s="63"/>
      <c r="X467" s="63"/>
      <c r="Y467" s="47"/>
      <c r="Z467" s="47"/>
      <c r="AA467" s="65"/>
      <c r="AB467" s="55"/>
      <c r="AC467" s="55"/>
      <c r="AD467" s="55"/>
      <c r="AE467" s="55"/>
      <c r="AF467" s="66" t="str">
        <f t="shared" si="42"/>
        <v>-</v>
      </c>
      <c r="AG467" s="67">
        <f>IF(SUMPRODUCT((A$14:A467=A467)*(B$14:B467=B467)*(C$14:C467=C467))&gt;1,0,1)</f>
        <v>0</v>
      </c>
      <c r="AH467" s="68" t="str">
        <f t="shared" si="44"/>
        <v>NO</v>
      </c>
      <c r="AI467" s="68" t="str">
        <f t="shared" si="45"/>
        <v>NO</v>
      </c>
      <c r="AJ467" s="69" t="str">
        <f>IFERROR(VLOOKUP(F467,[1]Tipo!$C$12:$C$27,1,FALSE),"NO")</f>
        <v>NO</v>
      </c>
      <c r="AK467" s="68" t="str">
        <f t="shared" si="46"/>
        <v>NO</v>
      </c>
      <c r="AL467" s="68" t="str">
        <f t="shared" si="47"/>
        <v>NO</v>
      </c>
      <c r="AM467" s="70"/>
      <c r="AN467" s="70"/>
      <c r="AO467" s="70"/>
      <c r="AP467"/>
      <c r="AQ467"/>
      <c r="AR467"/>
      <c r="AS467"/>
      <c r="AT467"/>
      <c r="AU467"/>
      <c r="AV467"/>
      <c r="AW467"/>
      <c r="AX467"/>
      <c r="AY467"/>
      <c r="AZ467"/>
      <c r="BA467"/>
      <c r="BB467"/>
      <c r="BC467"/>
      <c r="BD467"/>
      <c r="BE467"/>
      <c r="BF467"/>
      <c r="BG467"/>
      <c r="BH467"/>
      <c r="BI467"/>
      <c r="BJ467"/>
      <c r="BK467"/>
      <c r="BL467"/>
      <c r="BM467"/>
      <c r="BN467"/>
      <c r="BO467"/>
      <c r="BP467"/>
      <c r="BQ467"/>
    </row>
    <row r="468" spans="1:69" ht="27" hidden="1" customHeight="1" x14ac:dyDescent="0.25">
      <c r="A468" s="55"/>
      <c r="B468" s="47"/>
      <c r="C468" s="48"/>
      <c r="D468" s="79"/>
      <c r="E468" s="48"/>
      <c r="F468" s="49"/>
      <c r="G468" s="50"/>
      <c r="H468" s="51"/>
      <c r="I468" s="52"/>
      <c r="J468" s="53" t="str">
        <f>IF(ISERROR(VLOOKUP(I468,[1]Eje_Pilar!$C$2:$E$47,2,FALSE))," ",VLOOKUP(I468,[1]Eje_Pilar!$C$2:$E$47,2,FALSE))</f>
        <v xml:space="preserve"> </v>
      </c>
      <c r="K468" s="53" t="str">
        <f>IF(ISERROR(VLOOKUP(I468,[1]Eje_Pilar!$C$2:$E$47,3,FALSE))," ",VLOOKUP(I468,[1]Eje_Pilar!$C$2:$E$47,3,FALSE))</f>
        <v xml:space="preserve"> </v>
      </c>
      <c r="L468" s="54"/>
      <c r="M468" s="55"/>
      <c r="N468" s="50"/>
      <c r="O468" s="57"/>
      <c r="P468" s="58"/>
      <c r="Q468" s="59"/>
      <c r="R468" s="60"/>
      <c r="S468" s="57"/>
      <c r="T468" s="61">
        <f t="shared" si="43"/>
        <v>0</v>
      </c>
      <c r="U468" s="62"/>
      <c r="V468" s="63"/>
      <c r="W468" s="63"/>
      <c r="X468" s="63"/>
      <c r="Y468" s="47"/>
      <c r="Z468" s="47"/>
      <c r="AA468" s="65"/>
      <c r="AB468" s="55"/>
      <c r="AC468" s="55"/>
      <c r="AD468" s="55"/>
      <c r="AE468" s="55"/>
      <c r="AF468" s="66" t="str">
        <f t="shared" si="42"/>
        <v>-</v>
      </c>
      <c r="AG468" s="67">
        <f>IF(SUMPRODUCT((A$14:A468=A468)*(B$14:B468=B468)*(C$14:C468=C468))&gt;1,0,1)</f>
        <v>0</v>
      </c>
      <c r="AH468" s="68" t="str">
        <f t="shared" si="44"/>
        <v>NO</v>
      </c>
      <c r="AI468" s="68" t="str">
        <f t="shared" si="45"/>
        <v>NO</v>
      </c>
      <c r="AJ468" s="69" t="str">
        <f>IFERROR(VLOOKUP(F468,[1]Tipo!$C$12:$C$27,1,FALSE),"NO")</f>
        <v>NO</v>
      </c>
      <c r="AK468" s="68" t="str">
        <f t="shared" si="46"/>
        <v>NO</v>
      </c>
      <c r="AL468" s="68" t="str">
        <f t="shared" si="47"/>
        <v>NO</v>
      </c>
      <c r="AM468" s="70"/>
      <c r="AN468" s="70"/>
      <c r="AO468" s="70"/>
      <c r="AP468"/>
      <c r="AQ468"/>
      <c r="AR468"/>
      <c r="AS468"/>
      <c r="AT468"/>
      <c r="AU468"/>
      <c r="AV468"/>
      <c r="AW468"/>
      <c r="AX468"/>
      <c r="AY468"/>
      <c r="AZ468"/>
      <c r="BA468"/>
      <c r="BB468"/>
      <c r="BC468"/>
      <c r="BD468"/>
      <c r="BE468"/>
      <c r="BF468"/>
      <c r="BG468"/>
      <c r="BH468"/>
      <c r="BI468"/>
      <c r="BJ468"/>
      <c r="BK468"/>
      <c r="BL468"/>
      <c r="BM468"/>
      <c r="BN468"/>
      <c r="BO468"/>
      <c r="BP468"/>
      <c r="BQ468"/>
    </row>
    <row r="469" spans="1:69" ht="27" hidden="1" customHeight="1" x14ac:dyDescent="0.25">
      <c r="A469" s="55"/>
      <c r="B469" s="47"/>
      <c r="C469" s="48"/>
      <c r="D469" s="79"/>
      <c r="E469" s="48"/>
      <c r="F469" s="49"/>
      <c r="G469" s="50"/>
      <c r="H469" s="51"/>
      <c r="I469" s="52"/>
      <c r="J469" s="53" t="str">
        <f>IF(ISERROR(VLOOKUP(I469,[1]Eje_Pilar!$C$2:$E$47,2,FALSE))," ",VLOOKUP(I469,[1]Eje_Pilar!$C$2:$E$47,2,FALSE))</f>
        <v xml:space="preserve"> </v>
      </c>
      <c r="K469" s="53" t="str">
        <f>IF(ISERROR(VLOOKUP(I469,[1]Eje_Pilar!$C$2:$E$47,3,FALSE))," ",VLOOKUP(I469,[1]Eje_Pilar!$C$2:$E$47,3,FALSE))</f>
        <v xml:space="preserve"> </v>
      </c>
      <c r="L469" s="54"/>
      <c r="M469" s="55"/>
      <c r="N469" s="50"/>
      <c r="O469" s="57"/>
      <c r="P469" s="58"/>
      <c r="Q469" s="59"/>
      <c r="R469" s="60"/>
      <c r="S469" s="57"/>
      <c r="T469" s="61">
        <f t="shared" si="43"/>
        <v>0</v>
      </c>
      <c r="U469" s="62"/>
      <c r="V469" s="63"/>
      <c r="W469" s="63"/>
      <c r="X469" s="63"/>
      <c r="Y469" s="47"/>
      <c r="Z469" s="47"/>
      <c r="AA469" s="65"/>
      <c r="AB469" s="55"/>
      <c r="AC469" s="55"/>
      <c r="AD469" s="55"/>
      <c r="AE469" s="55"/>
      <c r="AF469" s="66" t="str">
        <f t="shared" si="42"/>
        <v>-</v>
      </c>
      <c r="AG469" s="67">
        <f>IF(SUMPRODUCT((A$14:A469=A469)*(B$14:B469=B469)*(C$14:C469=C469))&gt;1,0,1)</f>
        <v>0</v>
      </c>
      <c r="AH469" s="68" t="str">
        <f t="shared" si="44"/>
        <v>NO</v>
      </c>
      <c r="AI469" s="68" t="str">
        <f t="shared" si="45"/>
        <v>NO</v>
      </c>
      <c r="AJ469" s="69" t="str">
        <f>IFERROR(VLOOKUP(F469,[1]Tipo!$C$12:$C$27,1,FALSE),"NO")</f>
        <v>NO</v>
      </c>
      <c r="AK469" s="68" t="str">
        <f t="shared" si="46"/>
        <v>NO</v>
      </c>
      <c r="AL469" s="68" t="str">
        <f t="shared" si="47"/>
        <v>NO</v>
      </c>
      <c r="AM469" s="70"/>
      <c r="AN469" s="70"/>
      <c r="AO469" s="70"/>
      <c r="AP469"/>
      <c r="AQ469"/>
      <c r="AR469"/>
      <c r="AS469"/>
      <c r="AT469"/>
      <c r="AU469"/>
      <c r="AV469"/>
      <c r="AW469"/>
      <c r="AX469"/>
      <c r="AY469"/>
      <c r="AZ469"/>
      <c r="BA469"/>
      <c r="BB469"/>
      <c r="BC469"/>
      <c r="BD469"/>
      <c r="BE469"/>
      <c r="BF469"/>
      <c r="BG469"/>
      <c r="BH469"/>
      <c r="BI469"/>
      <c r="BJ469"/>
      <c r="BK469"/>
      <c r="BL469"/>
      <c r="BM469"/>
      <c r="BN469"/>
      <c r="BO469"/>
      <c r="BP469"/>
      <c r="BQ469"/>
    </row>
    <row r="470" spans="1:69" ht="27" hidden="1" customHeight="1" x14ac:dyDescent="0.25">
      <c r="A470" s="55"/>
      <c r="B470" s="47"/>
      <c r="C470" s="48"/>
      <c r="D470" s="79"/>
      <c r="E470" s="48"/>
      <c r="F470" s="49"/>
      <c r="G470" s="50"/>
      <c r="H470" s="51"/>
      <c r="I470" s="52"/>
      <c r="J470" s="53" t="str">
        <f>IF(ISERROR(VLOOKUP(I470,[1]Eje_Pilar!$C$2:$E$47,2,FALSE))," ",VLOOKUP(I470,[1]Eje_Pilar!$C$2:$E$47,2,FALSE))</f>
        <v xml:space="preserve"> </v>
      </c>
      <c r="K470" s="53" t="str">
        <f>IF(ISERROR(VLOOKUP(I470,[1]Eje_Pilar!$C$2:$E$47,3,FALSE))," ",VLOOKUP(I470,[1]Eje_Pilar!$C$2:$E$47,3,FALSE))</f>
        <v xml:space="preserve"> </v>
      </c>
      <c r="L470" s="54"/>
      <c r="M470" s="55"/>
      <c r="N470" s="50"/>
      <c r="O470" s="57"/>
      <c r="P470" s="58"/>
      <c r="Q470" s="59"/>
      <c r="R470" s="60"/>
      <c r="S470" s="57"/>
      <c r="T470" s="61">
        <f t="shared" si="43"/>
        <v>0</v>
      </c>
      <c r="U470" s="62"/>
      <c r="V470" s="63"/>
      <c r="W470" s="63"/>
      <c r="X470" s="63"/>
      <c r="Y470" s="47"/>
      <c r="Z470" s="47"/>
      <c r="AA470" s="65"/>
      <c r="AB470" s="55"/>
      <c r="AC470" s="55"/>
      <c r="AD470" s="55"/>
      <c r="AE470" s="55"/>
      <c r="AF470" s="66" t="str">
        <f t="shared" si="42"/>
        <v>-</v>
      </c>
      <c r="AG470" s="67">
        <f>IF(SUMPRODUCT((A$14:A470=A470)*(B$14:B470=B470)*(C$14:C470=C470))&gt;1,0,1)</f>
        <v>0</v>
      </c>
      <c r="AH470" s="68" t="str">
        <f t="shared" si="44"/>
        <v>NO</v>
      </c>
      <c r="AI470" s="68" t="str">
        <f t="shared" si="45"/>
        <v>NO</v>
      </c>
      <c r="AJ470" s="69" t="str">
        <f>IFERROR(VLOOKUP(F470,[1]Tipo!$C$12:$C$27,1,FALSE),"NO")</f>
        <v>NO</v>
      </c>
      <c r="AK470" s="68" t="str">
        <f t="shared" si="46"/>
        <v>NO</v>
      </c>
      <c r="AL470" s="68" t="str">
        <f t="shared" si="47"/>
        <v>NO</v>
      </c>
      <c r="AM470" s="70"/>
      <c r="AN470" s="70"/>
      <c r="AO470" s="70"/>
      <c r="AP470"/>
      <c r="AQ470"/>
      <c r="AR470"/>
      <c r="AS470"/>
      <c r="AT470"/>
      <c r="AU470"/>
      <c r="AV470"/>
      <c r="AW470"/>
      <c r="AX470"/>
      <c r="AY470"/>
      <c r="AZ470"/>
      <c r="BA470"/>
      <c r="BB470"/>
      <c r="BC470"/>
      <c r="BD470"/>
      <c r="BE470"/>
      <c r="BF470"/>
      <c r="BG470"/>
      <c r="BH470"/>
      <c r="BI470"/>
      <c r="BJ470"/>
      <c r="BK470"/>
      <c r="BL470"/>
      <c r="BM470"/>
      <c r="BN470"/>
      <c r="BO470"/>
      <c r="BP470"/>
      <c r="BQ470"/>
    </row>
    <row r="471" spans="1:69" ht="27" hidden="1" customHeight="1" x14ac:dyDescent="0.25">
      <c r="A471" s="55"/>
      <c r="B471" s="47"/>
      <c r="C471" s="48"/>
      <c r="D471" s="79"/>
      <c r="E471" s="48"/>
      <c r="F471" s="49"/>
      <c r="G471" s="50"/>
      <c r="H471" s="51"/>
      <c r="I471" s="52"/>
      <c r="J471" s="53" t="str">
        <f>IF(ISERROR(VLOOKUP(I471,[1]Eje_Pilar!$C$2:$E$47,2,FALSE))," ",VLOOKUP(I471,[1]Eje_Pilar!$C$2:$E$47,2,FALSE))</f>
        <v xml:space="preserve"> </v>
      </c>
      <c r="K471" s="53" t="str">
        <f>IF(ISERROR(VLOOKUP(I471,[1]Eje_Pilar!$C$2:$E$47,3,FALSE))," ",VLOOKUP(I471,[1]Eje_Pilar!$C$2:$E$47,3,FALSE))</f>
        <v xml:space="preserve"> </v>
      </c>
      <c r="L471" s="54"/>
      <c r="M471" s="55"/>
      <c r="N471" s="50"/>
      <c r="O471" s="57"/>
      <c r="P471" s="58"/>
      <c r="Q471" s="59"/>
      <c r="R471" s="60"/>
      <c r="S471" s="57"/>
      <c r="T471" s="61">
        <f t="shared" si="43"/>
        <v>0</v>
      </c>
      <c r="U471" s="62"/>
      <c r="V471" s="63"/>
      <c r="W471" s="63"/>
      <c r="X471" s="63"/>
      <c r="Y471" s="47"/>
      <c r="Z471" s="47"/>
      <c r="AA471" s="65"/>
      <c r="AB471" s="55"/>
      <c r="AC471" s="55"/>
      <c r="AD471" s="55"/>
      <c r="AE471" s="55"/>
      <c r="AF471" s="66" t="str">
        <f t="shared" si="42"/>
        <v>-</v>
      </c>
      <c r="AG471" s="67">
        <f>IF(SUMPRODUCT((A$14:A471=A471)*(B$14:B471=B471)*(C$14:C471=C471))&gt;1,0,1)</f>
        <v>0</v>
      </c>
      <c r="AH471" s="68" t="str">
        <f t="shared" si="44"/>
        <v>NO</v>
      </c>
      <c r="AI471" s="68" t="str">
        <f t="shared" si="45"/>
        <v>NO</v>
      </c>
      <c r="AJ471" s="69" t="str">
        <f>IFERROR(VLOOKUP(F471,[1]Tipo!$C$12:$C$27,1,FALSE),"NO")</f>
        <v>NO</v>
      </c>
      <c r="AK471" s="68" t="str">
        <f t="shared" si="46"/>
        <v>NO</v>
      </c>
      <c r="AL471" s="68" t="str">
        <f t="shared" si="47"/>
        <v>NO</v>
      </c>
      <c r="AM471" s="70"/>
      <c r="AN471" s="70"/>
      <c r="AO471" s="70"/>
      <c r="AP471"/>
      <c r="AQ471"/>
      <c r="AR471"/>
      <c r="AS471"/>
      <c r="AT471"/>
      <c r="AU471"/>
      <c r="AV471"/>
      <c r="AW471"/>
      <c r="AX471"/>
      <c r="AY471"/>
      <c r="AZ471"/>
      <c r="BA471"/>
      <c r="BB471"/>
      <c r="BC471"/>
      <c r="BD471"/>
      <c r="BE471"/>
      <c r="BF471"/>
      <c r="BG471"/>
      <c r="BH471"/>
      <c r="BI471"/>
      <c r="BJ471"/>
      <c r="BK471"/>
      <c r="BL471"/>
      <c r="BM471"/>
      <c r="BN471"/>
      <c r="BO471"/>
      <c r="BP471"/>
      <c r="BQ471"/>
    </row>
    <row r="472" spans="1:69" ht="27" hidden="1" customHeight="1" x14ac:dyDescent="0.25">
      <c r="A472" s="55"/>
      <c r="B472" s="47"/>
      <c r="C472" s="48"/>
      <c r="D472" s="79"/>
      <c r="E472" s="48"/>
      <c r="F472" s="49"/>
      <c r="G472" s="50"/>
      <c r="H472" s="51"/>
      <c r="I472" s="52"/>
      <c r="J472" s="53" t="str">
        <f>IF(ISERROR(VLOOKUP(I472,[1]Eje_Pilar!$C$2:$E$47,2,FALSE))," ",VLOOKUP(I472,[1]Eje_Pilar!$C$2:$E$47,2,FALSE))</f>
        <v xml:space="preserve"> </v>
      </c>
      <c r="K472" s="53" t="str">
        <f>IF(ISERROR(VLOOKUP(I472,[1]Eje_Pilar!$C$2:$E$47,3,FALSE))," ",VLOOKUP(I472,[1]Eje_Pilar!$C$2:$E$47,3,FALSE))</f>
        <v xml:space="preserve"> </v>
      </c>
      <c r="L472" s="54"/>
      <c r="M472" s="55"/>
      <c r="N472" s="50"/>
      <c r="O472" s="57"/>
      <c r="P472" s="58"/>
      <c r="Q472" s="59"/>
      <c r="R472" s="60"/>
      <c r="S472" s="57"/>
      <c r="T472" s="61">
        <f t="shared" si="43"/>
        <v>0</v>
      </c>
      <c r="U472" s="62"/>
      <c r="V472" s="63"/>
      <c r="W472" s="63"/>
      <c r="X472" s="63"/>
      <c r="Y472" s="47"/>
      <c r="Z472" s="47"/>
      <c r="AA472" s="65"/>
      <c r="AB472" s="55"/>
      <c r="AC472" s="55"/>
      <c r="AD472" s="55"/>
      <c r="AE472" s="55"/>
      <c r="AF472" s="66" t="str">
        <f t="shared" si="42"/>
        <v>-</v>
      </c>
      <c r="AG472" s="67">
        <f>IF(SUMPRODUCT((A$14:A472=A472)*(B$14:B472=B472)*(C$14:C472=C472))&gt;1,0,1)</f>
        <v>0</v>
      </c>
      <c r="AH472" s="68" t="str">
        <f t="shared" si="44"/>
        <v>NO</v>
      </c>
      <c r="AI472" s="68" t="str">
        <f t="shared" si="45"/>
        <v>NO</v>
      </c>
      <c r="AJ472" s="69" t="str">
        <f>IFERROR(VLOOKUP(F472,[1]Tipo!$C$12:$C$27,1,FALSE),"NO")</f>
        <v>NO</v>
      </c>
      <c r="AK472" s="68" t="str">
        <f t="shared" si="46"/>
        <v>NO</v>
      </c>
      <c r="AL472" s="68" t="str">
        <f t="shared" si="47"/>
        <v>NO</v>
      </c>
      <c r="AM472" s="70"/>
      <c r="AN472" s="70"/>
      <c r="AO472" s="70"/>
      <c r="AP472"/>
      <c r="AQ472"/>
      <c r="AR472"/>
      <c r="AS472"/>
      <c r="AT472"/>
      <c r="AU472"/>
      <c r="AV472"/>
      <c r="AW472"/>
      <c r="AX472"/>
      <c r="AY472"/>
      <c r="AZ472"/>
      <c r="BA472"/>
      <c r="BB472"/>
      <c r="BC472"/>
      <c r="BD472"/>
      <c r="BE472"/>
      <c r="BF472"/>
      <c r="BG472"/>
      <c r="BH472"/>
      <c r="BI472"/>
      <c r="BJ472"/>
      <c r="BK472"/>
      <c r="BL472"/>
      <c r="BM472"/>
      <c r="BN472"/>
      <c r="BO472"/>
      <c r="BP472"/>
      <c r="BQ472"/>
    </row>
    <row r="473" spans="1:69" ht="27" hidden="1" customHeight="1" x14ac:dyDescent="0.25">
      <c r="A473" s="55"/>
      <c r="B473" s="47"/>
      <c r="C473" s="48"/>
      <c r="D473" s="79"/>
      <c r="E473" s="48"/>
      <c r="F473" s="49"/>
      <c r="G473" s="50"/>
      <c r="H473" s="51"/>
      <c r="I473" s="52"/>
      <c r="J473" s="53" t="str">
        <f>IF(ISERROR(VLOOKUP(I473,[1]Eje_Pilar!$C$2:$E$47,2,FALSE))," ",VLOOKUP(I473,[1]Eje_Pilar!$C$2:$E$47,2,FALSE))</f>
        <v xml:space="preserve"> </v>
      </c>
      <c r="K473" s="53" t="str">
        <f>IF(ISERROR(VLOOKUP(I473,[1]Eje_Pilar!$C$2:$E$47,3,FALSE))," ",VLOOKUP(I473,[1]Eje_Pilar!$C$2:$E$47,3,FALSE))</f>
        <v xml:space="preserve"> </v>
      </c>
      <c r="L473" s="54"/>
      <c r="M473" s="55"/>
      <c r="N473" s="50"/>
      <c r="O473" s="57"/>
      <c r="P473" s="58"/>
      <c r="Q473" s="59"/>
      <c r="R473" s="60"/>
      <c r="S473" s="57"/>
      <c r="T473" s="61">
        <f t="shared" si="43"/>
        <v>0</v>
      </c>
      <c r="U473" s="62"/>
      <c r="V473" s="63"/>
      <c r="W473" s="63"/>
      <c r="X473" s="63"/>
      <c r="Y473" s="47"/>
      <c r="Z473" s="47"/>
      <c r="AA473" s="65"/>
      <c r="AB473" s="55"/>
      <c r="AC473" s="55"/>
      <c r="AD473" s="55"/>
      <c r="AE473" s="55"/>
      <c r="AF473" s="66" t="str">
        <f t="shared" si="42"/>
        <v>-</v>
      </c>
      <c r="AG473" s="67">
        <f>IF(SUMPRODUCT((A$14:A473=A473)*(B$14:B473=B473)*(C$14:C473=C473))&gt;1,0,1)</f>
        <v>0</v>
      </c>
      <c r="AH473" s="68" t="str">
        <f t="shared" si="44"/>
        <v>NO</v>
      </c>
      <c r="AI473" s="68" t="str">
        <f t="shared" si="45"/>
        <v>NO</v>
      </c>
      <c r="AJ473" s="69" t="str">
        <f>IFERROR(VLOOKUP(F473,[1]Tipo!$C$12:$C$27,1,FALSE),"NO")</f>
        <v>NO</v>
      </c>
      <c r="AK473" s="68" t="str">
        <f t="shared" si="46"/>
        <v>NO</v>
      </c>
      <c r="AL473" s="68" t="str">
        <f t="shared" si="47"/>
        <v>NO</v>
      </c>
      <c r="AM473" s="70"/>
      <c r="AN473" s="70"/>
      <c r="AO473" s="70"/>
      <c r="AP473"/>
      <c r="AQ473"/>
      <c r="AR473"/>
      <c r="AS473"/>
      <c r="AT473"/>
      <c r="AU473"/>
      <c r="AV473"/>
      <c r="AW473"/>
      <c r="AX473"/>
      <c r="AY473"/>
      <c r="AZ473"/>
      <c r="BA473"/>
      <c r="BB473"/>
      <c r="BC473"/>
      <c r="BD473"/>
      <c r="BE473"/>
      <c r="BF473"/>
      <c r="BG473"/>
      <c r="BH473"/>
      <c r="BI473"/>
      <c r="BJ473"/>
      <c r="BK473"/>
      <c r="BL473"/>
      <c r="BM473"/>
      <c r="BN473"/>
      <c r="BO473"/>
      <c r="BP473"/>
      <c r="BQ473"/>
    </row>
    <row r="474" spans="1:69" ht="27" hidden="1" customHeight="1" x14ac:dyDescent="0.25">
      <c r="A474" s="55"/>
      <c r="B474" s="47"/>
      <c r="C474" s="48"/>
      <c r="D474" s="79"/>
      <c r="E474" s="48"/>
      <c r="F474" s="49"/>
      <c r="G474" s="50"/>
      <c r="H474" s="51"/>
      <c r="I474" s="52"/>
      <c r="J474" s="53" t="str">
        <f>IF(ISERROR(VLOOKUP(I474,[1]Eje_Pilar!$C$2:$E$47,2,FALSE))," ",VLOOKUP(I474,[1]Eje_Pilar!$C$2:$E$47,2,FALSE))</f>
        <v xml:space="preserve"> </v>
      </c>
      <c r="K474" s="53" t="str">
        <f>IF(ISERROR(VLOOKUP(I474,[1]Eje_Pilar!$C$2:$E$47,3,FALSE))," ",VLOOKUP(I474,[1]Eje_Pilar!$C$2:$E$47,3,FALSE))</f>
        <v xml:space="preserve"> </v>
      </c>
      <c r="L474" s="54"/>
      <c r="M474" s="55"/>
      <c r="N474" s="50"/>
      <c r="O474" s="57"/>
      <c r="P474" s="58"/>
      <c r="Q474" s="59"/>
      <c r="R474" s="60"/>
      <c r="S474" s="57"/>
      <c r="T474" s="61">
        <f t="shared" si="43"/>
        <v>0</v>
      </c>
      <c r="U474" s="62"/>
      <c r="V474" s="63"/>
      <c r="W474" s="63"/>
      <c r="X474" s="63"/>
      <c r="Y474" s="47"/>
      <c r="Z474" s="47"/>
      <c r="AA474" s="65"/>
      <c r="AB474" s="55"/>
      <c r="AC474" s="55"/>
      <c r="AD474" s="55"/>
      <c r="AE474" s="55"/>
      <c r="AF474" s="66" t="str">
        <f t="shared" si="42"/>
        <v>-</v>
      </c>
      <c r="AG474" s="67">
        <f>IF(SUMPRODUCT((A$14:A474=A474)*(B$14:B474=B474)*(C$14:C474=C474))&gt;1,0,1)</f>
        <v>0</v>
      </c>
      <c r="AH474" s="68" t="str">
        <f t="shared" si="44"/>
        <v>NO</v>
      </c>
      <c r="AI474" s="68" t="str">
        <f t="shared" si="45"/>
        <v>NO</v>
      </c>
      <c r="AJ474" s="69" t="str">
        <f>IFERROR(VLOOKUP(F474,[1]Tipo!$C$12:$C$27,1,FALSE),"NO")</f>
        <v>NO</v>
      </c>
      <c r="AK474" s="68" t="str">
        <f t="shared" si="46"/>
        <v>NO</v>
      </c>
      <c r="AL474" s="68" t="str">
        <f t="shared" si="47"/>
        <v>NO</v>
      </c>
      <c r="AM474" s="70"/>
      <c r="AN474" s="70"/>
      <c r="AO474" s="70"/>
      <c r="AP474"/>
      <c r="AQ474"/>
      <c r="AR474"/>
      <c r="AS474"/>
      <c r="AT474"/>
      <c r="AU474"/>
      <c r="AV474"/>
      <c r="AW474"/>
      <c r="AX474"/>
      <c r="AY474"/>
      <c r="AZ474"/>
      <c r="BA474"/>
      <c r="BB474"/>
      <c r="BC474"/>
      <c r="BD474"/>
      <c r="BE474"/>
      <c r="BF474"/>
      <c r="BG474"/>
      <c r="BH474"/>
      <c r="BI474"/>
      <c r="BJ474"/>
      <c r="BK474"/>
      <c r="BL474"/>
      <c r="BM474"/>
      <c r="BN474"/>
      <c r="BO474"/>
      <c r="BP474"/>
      <c r="BQ474"/>
    </row>
    <row r="475" spans="1:69" ht="27" hidden="1" customHeight="1" x14ac:dyDescent="0.25">
      <c r="A475" s="55"/>
      <c r="B475" s="47"/>
      <c r="C475" s="48"/>
      <c r="D475" s="79"/>
      <c r="E475" s="48"/>
      <c r="F475" s="49"/>
      <c r="G475" s="50"/>
      <c r="H475" s="51"/>
      <c r="I475" s="52"/>
      <c r="J475" s="53" t="str">
        <f>IF(ISERROR(VLOOKUP(I475,[1]Eje_Pilar!$C$2:$E$47,2,FALSE))," ",VLOOKUP(I475,[1]Eje_Pilar!$C$2:$E$47,2,FALSE))</f>
        <v xml:space="preserve"> </v>
      </c>
      <c r="K475" s="53" t="str">
        <f>IF(ISERROR(VLOOKUP(I475,[1]Eje_Pilar!$C$2:$E$47,3,FALSE))," ",VLOOKUP(I475,[1]Eje_Pilar!$C$2:$E$47,3,FALSE))</f>
        <v xml:space="preserve"> </v>
      </c>
      <c r="L475" s="54"/>
      <c r="M475" s="55"/>
      <c r="N475" s="50"/>
      <c r="O475" s="57"/>
      <c r="P475" s="58"/>
      <c r="Q475" s="59"/>
      <c r="R475" s="60"/>
      <c r="S475" s="57"/>
      <c r="T475" s="61">
        <f t="shared" si="43"/>
        <v>0</v>
      </c>
      <c r="U475" s="62"/>
      <c r="V475" s="63"/>
      <c r="W475" s="63"/>
      <c r="X475" s="63"/>
      <c r="Y475" s="47"/>
      <c r="Z475" s="47"/>
      <c r="AA475" s="65"/>
      <c r="AB475" s="55"/>
      <c r="AC475" s="55"/>
      <c r="AD475" s="55"/>
      <c r="AE475" s="55"/>
      <c r="AF475" s="66" t="str">
        <f t="shared" si="42"/>
        <v>-</v>
      </c>
      <c r="AG475" s="67">
        <f>IF(SUMPRODUCT((A$14:A475=A475)*(B$14:B475=B475)*(C$14:C475=C475))&gt;1,0,1)</f>
        <v>0</v>
      </c>
      <c r="AH475" s="68" t="str">
        <f t="shared" si="44"/>
        <v>NO</v>
      </c>
      <c r="AI475" s="68" t="str">
        <f t="shared" si="45"/>
        <v>NO</v>
      </c>
      <c r="AJ475" s="69" t="str">
        <f>IFERROR(VLOOKUP(F475,[1]Tipo!$C$12:$C$27,1,FALSE),"NO")</f>
        <v>NO</v>
      </c>
      <c r="AK475" s="68" t="str">
        <f t="shared" si="46"/>
        <v>NO</v>
      </c>
      <c r="AL475" s="68" t="str">
        <f t="shared" si="47"/>
        <v>NO</v>
      </c>
      <c r="AM475" s="70"/>
      <c r="AN475" s="70"/>
      <c r="AO475" s="70"/>
      <c r="AP475"/>
      <c r="AQ475"/>
      <c r="AR475"/>
      <c r="AS475"/>
      <c r="AT475"/>
      <c r="AU475"/>
      <c r="AV475"/>
      <c r="AW475"/>
      <c r="AX475"/>
      <c r="AY475"/>
      <c r="AZ475"/>
      <c r="BA475"/>
      <c r="BB475"/>
      <c r="BC475"/>
      <c r="BD475"/>
      <c r="BE475"/>
      <c r="BF475"/>
      <c r="BG475"/>
      <c r="BH475"/>
      <c r="BI475"/>
      <c r="BJ475"/>
      <c r="BK475"/>
      <c r="BL475"/>
      <c r="BM475"/>
      <c r="BN475"/>
      <c r="BO475"/>
      <c r="BP475"/>
      <c r="BQ475"/>
    </row>
    <row r="476" spans="1:69" ht="27" hidden="1" customHeight="1" x14ac:dyDescent="0.25">
      <c r="A476" s="55"/>
      <c r="B476" s="47"/>
      <c r="C476" s="48"/>
      <c r="D476" s="79"/>
      <c r="E476" s="48"/>
      <c r="F476" s="49"/>
      <c r="G476" s="50"/>
      <c r="H476" s="51"/>
      <c r="I476" s="52"/>
      <c r="J476" s="53" t="str">
        <f>IF(ISERROR(VLOOKUP(I476,[1]Eje_Pilar!$C$2:$E$47,2,FALSE))," ",VLOOKUP(I476,[1]Eje_Pilar!$C$2:$E$47,2,FALSE))</f>
        <v xml:space="preserve"> </v>
      </c>
      <c r="K476" s="53" t="str">
        <f>IF(ISERROR(VLOOKUP(I476,[1]Eje_Pilar!$C$2:$E$47,3,FALSE))," ",VLOOKUP(I476,[1]Eje_Pilar!$C$2:$E$47,3,FALSE))</f>
        <v xml:space="preserve"> </v>
      </c>
      <c r="L476" s="54"/>
      <c r="M476" s="55"/>
      <c r="N476" s="50"/>
      <c r="O476" s="57"/>
      <c r="P476" s="58"/>
      <c r="Q476" s="59"/>
      <c r="R476" s="60"/>
      <c r="S476" s="57"/>
      <c r="T476" s="61">
        <f t="shared" si="43"/>
        <v>0</v>
      </c>
      <c r="U476" s="62"/>
      <c r="V476" s="63"/>
      <c r="W476" s="63"/>
      <c r="X476" s="63"/>
      <c r="Y476" s="47"/>
      <c r="Z476" s="47"/>
      <c r="AA476" s="65"/>
      <c r="AB476" s="55"/>
      <c r="AC476" s="55"/>
      <c r="AD476" s="55"/>
      <c r="AE476" s="55"/>
      <c r="AF476" s="66" t="str">
        <f t="shared" si="42"/>
        <v>-</v>
      </c>
      <c r="AG476" s="67">
        <f>IF(SUMPRODUCT((A$14:A476=A476)*(B$14:B476=B476)*(C$14:C476=C476))&gt;1,0,1)</f>
        <v>0</v>
      </c>
      <c r="AH476" s="68" t="str">
        <f t="shared" si="44"/>
        <v>NO</v>
      </c>
      <c r="AI476" s="68" t="str">
        <f t="shared" si="45"/>
        <v>NO</v>
      </c>
      <c r="AJ476" s="69" t="str">
        <f>IFERROR(VLOOKUP(F476,[1]Tipo!$C$12:$C$27,1,FALSE),"NO")</f>
        <v>NO</v>
      </c>
      <c r="AK476" s="68" t="str">
        <f t="shared" si="46"/>
        <v>NO</v>
      </c>
      <c r="AL476" s="68" t="str">
        <f t="shared" si="47"/>
        <v>NO</v>
      </c>
      <c r="AM476" s="70"/>
      <c r="AN476" s="70"/>
      <c r="AO476" s="70"/>
      <c r="AP476"/>
      <c r="AQ476"/>
      <c r="AR476"/>
      <c r="AS476"/>
      <c r="AT476"/>
      <c r="AU476"/>
      <c r="AV476"/>
      <c r="AW476"/>
      <c r="AX476"/>
      <c r="AY476"/>
      <c r="AZ476"/>
      <c r="BA476"/>
      <c r="BB476"/>
      <c r="BC476"/>
      <c r="BD476"/>
      <c r="BE476"/>
      <c r="BF476"/>
      <c r="BG476"/>
      <c r="BH476"/>
      <c r="BI476"/>
      <c r="BJ476"/>
      <c r="BK476"/>
      <c r="BL476"/>
      <c r="BM476"/>
      <c r="BN476"/>
      <c r="BO476"/>
      <c r="BP476"/>
      <c r="BQ476"/>
    </row>
    <row r="477" spans="1:69" ht="27" hidden="1" customHeight="1" x14ac:dyDescent="0.25">
      <c r="A477" s="55"/>
      <c r="B477" s="47"/>
      <c r="C477" s="48"/>
      <c r="D477" s="79"/>
      <c r="E477" s="48"/>
      <c r="F477" s="49"/>
      <c r="G477" s="50"/>
      <c r="H477" s="51"/>
      <c r="I477" s="52"/>
      <c r="J477" s="53" t="str">
        <f>IF(ISERROR(VLOOKUP(I477,[1]Eje_Pilar!$C$2:$E$47,2,FALSE))," ",VLOOKUP(I477,[1]Eje_Pilar!$C$2:$E$47,2,FALSE))</f>
        <v xml:space="preserve"> </v>
      </c>
      <c r="K477" s="53" t="str">
        <f>IF(ISERROR(VLOOKUP(I477,[1]Eje_Pilar!$C$2:$E$47,3,FALSE))," ",VLOOKUP(I477,[1]Eje_Pilar!$C$2:$E$47,3,FALSE))</f>
        <v xml:space="preserve"> </v>
      </c>
      <c r="L477" s="54"/>
      <c r="M477" s="55"/>
      <c r="N477" s="50"/>
      <c r="O477" s="57"/>
      <c r="P477" s="58"/>
      <c r="Q477" s="59"/>
      <c r="R477" s="60"/>
      <c r="S477" s="57"/>
      <c r="T477" s="61">
        <f t="shared" si="43"/>
        <v>0</v>
      </c>
      <c r="U477" s="62"/>
      <c r="V477" s="63"/>
      <c r="W477" s="63"/>
      <c r="X477" s="63"/>
      <c r="Y477" s="47"/>
      <c r="Z477" s="47"/>
      <c r="AA477" s="65"/>
      <c r="AB477" s="55"/>
      <c r="AC477" s="55"/>
      <c r="AD477" s="55"/>
      <c r="AE477" s="55"/>
      <c r="AF477" s="66" t="str">
        <f t="shared" si="42"/>
        <v>-</v>
      </c>
      <c r="AG477" s="67">
        <f>IF(SUMPRODUCT((A$14:A477=A477)*(B$14:B477=B477)*(C$14:C477=C477))&gt;1,0,1)</f>
        <v>0</v>
      </c>
      <c r="AH477" s="68" t="str">
        <f t="shared" si="44"/>
        <v>NO</v>
      </c>
      <c r="AI477" s="68" t="str">
        <f t="shared" si="45"/>
        <v>NO</v>
      </c>
      <c r="AJ477" s="69" t="str">
        <f>IFERROR(VLOOKUP(F477,[1]Tipo!$C$12:$C$27,1,FALSE),"NO")</f>
        <v>NO</v>
      </c>
      <c r="AK477" s="68" t="str">
        <f t="shared" si="46"/>
        <v>NO</v>
      </c>
      <c r="AL477" s="68" t="str">
        <f t="shared" si="47"/>
        <v>NO</v>
      </c>
      <c r="AM477" s="70"/>
      <c r="AN477" s="70"/>
      <c r="AO477" s="70"/>
      <c r="AP477"/>
      <c r="AQ477"/>
      <c r="AR477"/>
      <c r="AS477"/>
      <c r="AT477"/>
      <c r="AU477"/>
      <c r="AV477"/>
      <c r="AW477"/>
      <c r="AX477"/>
      <c r="AY477"/>
      <c r="AZ477"/>
      <c r="BA477"/>
      <c r="BB477"/>
      <c r="BC477"/>
      <c r="BD477"/>
      <c r="BE477"/>
      <c r="BF477"/>
      <c r="BG477"/>
      <c r="BH477"/>
      <c r="BI477"/>
      <c r="BJ477"/>
      <c r="BK477"/>
      <c r="BL477"/>
      <c r="BM477"/>
      <c r="BN477"/>
      <c r="BO477"/>
      <c r="BP477"/>
      <c r="BQ477"/>
    </row>
    <row r="478" spans="1:69" ht="27" hidden="1" customHeight="1" x14ac:dyDescent="0.25">
      <c r="A478" s="55"/>
      <c r="B478" s="47"/>
      <c r="C478" s="48"/>
      <c r="D478" s="79"/>
      <c r="E478" s="48"/>
      <c r="F478" s="49"/>
      <c r="G478" s="50"/>
      <c r="H478" s="51"/>
      <c r="I478" s="52"/>
      <c r="J478" s="53" t="str">
        <f>IF(ISERROR(VLOOKUP(I478,[1]Eje_Pilar!$C$2:$E$47,2,FALSE))," ",VLOOKUP(I478,[1]Eje_Pilar!$C$2:$E$47,2,FALSE))</f>
        <v xml:space="preserve"> </v>
      </c>
      <c r="K478" s="53" t="str">
        <f>IF(ISERROR(VLOOKUP(I478,[1]Eje_Pilar!$C$2:$E$47,3,FALSE))," ",VLOOKUP(I478,[1]Eje_Pilar!$C$2:$E$47,3,FALSE))</f>
        <v xml:space="preserve"> </v>
      </c>
      <c r="L478" s="54"/>
      <c r="M478" s="55"/>
      <c r="N478" s="50"/>
      <c r="O478" s="57"/>
      <c r="P478" s="58"/>
      <c r="Q478" s="59"/>
      <c r="R478" s="60"/>
      <c r="S478" s="57"/>
      <c r="T478" s="61">
        <f t="shared" si="43"/>
        <v>0</v>
      </c>
      <c r="U478" s="62"/>
      <c r="V478" s="63"/>
      <c r="W478" s="63"/>
      <c r="X478" s="63"/>
      <c r="Y478" s="47"/>
      <c r="Z478" s="47"/>
      <c r="AA478" s="65"/>
      <c r="AB478" s="55"/>
      <c r="AC478" s="55"/>
      <c r="AD478" s="55"/>
      <c r="AE478" s="55"/>
      <c r="AF478" s="66" t="str">
        <f t="shared" si="42"/>
        <v>-</v>
      </c>
      <c r="AG478" s="67">
        <f>IF(SUMPRODUCT((A$14:A478=A478)*(B$14:B478=B478)*(C$14:C478=C478))&gt;1,0,1)</f>
        <v>0</v>
      </c>
      <c r="AH478" s="68" t="str">
        <f t="shared" si="44"/>
        <v>NO</v>
      </c>
      <c r="AI478" s="68" t="str">
        <f t="shared" si="45"/>
        <v>NO</v>
      </c>
      <c r="AJ478" s="69" t="str">
        <f>IFERROR(VLOOKUP(F478,[1]Tipo!$C$12:$C$27,1,FALSE),"NO")</f>
        <v>NO</v>
      </c>
      <c r="AK478" s="68" t="str">
        <f t="shared" si="46"/>
        <v>NO</v>
      </c>
      <c r="AL478" s="68" t="str">
        <f t="shared" si="47"/>
        <v>NO</v>
      </c>
      <c r="AM478" s="70"/>
      <c r="AN478" s="70"/>
      <c r="AO478" s="70"/>
      <c r="AP478"/>
      <c r="AQ478"/>
      <c r="AR478"/>
      <c r="AS478"/>
      <c r="AT478"/>
      <c r="AU478"/>
      <c r="AV478"/>
      <c r="AW478"/>
      <c r="AX478"/>
      <c r="AY478"/>
      <c r="AZ478"/>
      <c r="BA478"/>
      <c r="BB478"/>
      <c r="BC478"/>
      <c r="BD478"/>
      <c r="BE478"/>
      <c r="BF478"/>
      <c r="BG478"/>
      <c r="BH478"/>
      <c r="BI478"/>
      <c r="BJ478"/>
      <c r="BK478"/>
      <c r="BL478"/>
      <c r="BM478"/>
      <c r="BN478"/>
      <c r="BO478"/>
      <c r="BP478"/>
      <c r="BQ478"/>
    </row>
    <row r="479" spans="1:69" ht="27" hidden="1" customHeight="1" x14ac:dyDescent="0.25">
      <c r="A479" s="55"/>
      <c r="B479" s="47"/>
      <c r="C479" s="48"/>
      <c r="D479" s="79"/>
      <c r="E479" s="48"/>
      <c r="F479" s="49"/>
      <c r="G479" s="50"/>
      <c r="H479" s="51"/>
      <c r="I479" s="52"/>
      <c r="J479" s="53" t="str">
        <f>IF(ISERROR(VLOOKUP(I479,[1]Eje_Pilar!$C$2:$E$47,2,FALSE))," ",VLOOKUP(I479,[1]Eje_Pilar!$C$2:$E$47,2,FALSE))</f>
        <v xml:space="preserve"> </v>
      </c>
      <c r="K479" s="53" t="str">
        <f>IF(ISERROR(VLOOKUP(I479,[1]Eje_Pilar!$C$2:$E$47,3,FALSE))," ",VLOOKUP(I479,[1]Eje_Pilar!$C$2:$E$47,3,FALSE))</f>
        <v xml:space="preserve"> </v>
      </c>
      <c r="L479" s="54"/>
      <c r="M479" s="55"/>
      <c r="N479" s="50"/>
      <c r="O479" s="57"/>
      <c r="P479" s="58"/>
      <c r="Q479" s="59"/>
      <c r="R479" s="60"/>
      <c r="S479" s="57"/>
      <c r="T479" s="61">
        <f t="shared" si="43"/>
        <v>0</v>
      </c>
      <c r="U479" s="62"/>
      <c r="V479" s="63"/>
      <c r="W479" s="63"/>
      <c r="X479" s="63"/>
      <c r="Y479" s="47"/>
      <c r="Z479" s="47"/>
      <c r="AA479" s="65"/>
      <c r="AB479" s="55"/>
      <c r="AC479" s="55"/>
      <c r="AD479" s="55"/>
      <c r="AE479" s="55"/>
      <c r="AF479" s="66" t="str">
        <f t="shared" si="42"/>
        <v>-</v>
      </c>
      <c r="AG479" s="67">
        <f>IF(SUMPRODUCT((A$14:A479=A479)*(B$14:B479=B479)*(C$14:C479=C479))&gt;1,0,1)</f>
        <v>0</v>
      </c>
      <c r="AH479" s="68" t="str">
        <f t="shared" si="44"/>
        <v>NO</v>
      </c>
      <c r="AI479" s="68" t="str">
        <f t="shared" si="45"/>
        <v>NO</v>
      </c>
      <c r="AJ479" s="69" t="str">
        <f>IFERROR(VLOOKUP(F479,[1]Tipo!$C$12:$C$27,1,FALSE),"NO")</f>
        <v>NO</v>
      </c>
      <c r="AK479" s="68" t="str">
        <f t="shared" si="46"/>
        <v>NO</v>
      </c>
      <c r="AL479" s="68" t="str">
        <f t="shared" si="47"/>
        <v>NO</v>
      </c>
      <c r="AM479" s="70"/>
      <c r="AN479" s="70"/>
      <c r="AO479" s="70"/>
      <c r="AP479"/>
      <c r="AQ479"/>
      <c r="AR479"/>
      <c r="AS479"/>
      <c r="AT479"/>
      <c r="AU479"/>
      <c r="AV479"/>
      <c r="AW479"/>
      <c r="AX479"/>
      <c r="AY479"/>
      <c r="AZ479"/>
      <c r="BA479"/>
      <c r="BB479"/>
      <c r="BC479"/>
      <c r="BD479"/>
      <c r="BE479"/>
      <c r="BF479"/>
      <c r="BG479"/>
      <c r="BH479"/>
      <c r="BI479"/>
      <c r="BJ479"/>
      <c r="BK479"/>
      <c r="BL479"/>
      <c r="BM479"/>
      <c r="BN479"/>
      <c r="BO479"/>
      <c r="BP479"/>
      <c r="BQ479"/>
    </row>
    <row r="480" spans="1:69" ht="27" hidden="1" customHeight="1" x14ac:dyDescent="0.25">
      <c r="A480" s="55"/>
      <c r="B480" s="47"/>
      <c r="C480" s="48"/>
      <c r="D480" s="79"/>
      <c r="E480" s="48"/>
      <c r="F480" s="49"/>
      <c r="G480" s="50"/>
      <c r="H480" s="51"/>
      <c r="I480" s="52"/>
      <c r="J480" s="53" t="str">
        <f>IF(ISERROR(VLOOKUP(I480,[1]Eje_Pilar!$C$2:$E$47,2,FALSE))," ",VLOOKUP(I480,[1]Eje_Pilar!$C$2:$E$47,2,FALSE))</f>
        <v xml:space="preserve"> </v>
      </c>
      <c r="K480" s="53" t="str">
        <f>IF(ISERROR(VLOOKUP(I480,[1]Eje_Pilar!$C$2:$E$47,3,FALSE))," ",VLOOKUP(I480,[1]Eje_Pilar!$C$2:$E$47,3,FALSE))</f>
        <v xml:space="preserve"> </v>
      </c>
      <c r="L480" s="54"/>
      <c r="M480" s="55"/>
      <c r="N480" s="50"/>
      <c r="O480" s="57"/>
      <c r="P480" s="58"/>
      <c r="Q480" s="59"/>
      <c r="R480" s="60"/>
      <c r="S480" s="57"/>
      <c r="T480" s="61">
        <f t="shared" si="43"/>
        <v>0</v>
      </c>
      <c r="U480" s="62"/>
      <c r="V480" s="63"/>
      <c r="W480" s="63"/>
      <c r="X480" s="63"/>
      <c r="Y480" s="47"/>
      <c r="Z480" s="47"/>
      <c r="AA480" s="65"/>
      <c r="AB480" s="55"/>
      <c r="AC480" s="55"/>
      <c r="AD480" s="55"/>
      <c r="AE480" s="55"/>
      <c r="AF480" s="66" t="str">
        <f t="shared" si="42"/>
        <v>-</v>
      </c>
      <c r="AG480" s="67">
        <f>IF(SUMPRODUCT((A$14:A480=A480)*(B$14:B480=B480)*(C$14:C480=C480))&gt;1,0,1)</f>
        <v>0</v>
      </c>
      <c r="AH480" s="68" t="str">
        <f t="shared" si="44"/>
        <v>NO</v>
      </c>
      <c r="AI480" s="68" t="str">
        <f t="shared" si="45"/>
        <v>NO</v>
      </c>
      <c r="AJ480" s="69" t="str">
        <f>IFERROR(VLOOKUP(F480,[1]Tipo!$C$12:$C$27,1,FALSE),"NO")</f>
        <v>NO</v>
      </c>
      <c r="AK480" s="68" t="str">
        <f t="shared" si="46"/>
        <v>NO</v>
      </c>
      <c r="AL480" s="68" t="str">
        <f t="shared" si="47"/>
        <v>NO</v>
      </c>
      <c r="AM480" s="70"/>
      <c r="AN480" s="70"/>
      <c r="AO480" s="70"/>
      <c r="AP480"/>
      <c r="AQ480"/>
      <c r="AR480"/>
      <c r="AS480"/>
      <c r="AT480"/>
      <c r="AU480"/>
      <c r="AV480"/>
      <c r="AW480"/>
      <c r="AX480"/>
      <c r="AY480"/>
      <c r="AZ480"/>
      <c r="BA480"/>
      <c r="BB480"/>
      <c r="BC480"/>
      <c r="BD480"/>
      <c r="BE480"/>
      <c r="BF480"/>
      <c r="BG480"/>
      <c r="BH480"/>
      <c r="BI480"/>
      <c r="BJ480"/>
      <c r="BK480"/>
      <c r="BL480"/>
      <c r="BM480"/>
      <c r="BN480"/>
      <c r="BO480"/>
      <c r="BP480"/>
      <c r="BQ480"/>
    </row>
    <row r="481" spans="1:69" ht="27" hidden="1" customHeight="1" x14ac:dyDescent="0.25">
      <c r="A481" s="55"/>
      <c r="B481" s="47"/>
      <c r="C481" s="48"/>
      <c r="D481" s="79"/>
      <c r="E481" s="48"/>
      <c r="F481" s="49"/>
      <c r="G481" s="50"/>
      <c r="H481" s="51"/>
      <c r="I481" s="52"/>
      <c r="J481" s="53" t="str">
        <f>IF(ISERROR(VLOOKUP(I481,[1]Eje_Pilar!$C$2:$E$47,2,FALSE))," ",VLOOKUP(I481,[1]Eje_Pilar!$C$2:$E$47,2,FALSE))</f>
        <v xml:space="preserve"> </v>
      </c>
      <c r="K481" s="53" t="str">
        <f>IF(ISERROR(VLOOKUP(I481,[1]Eje_Pilar!$C$2:$E$47,3,FALSE))," ",VLOOKUP(I481,[1]Eje_Pilar!$C$2:$E$47,3,FALSE))</f>
        <v xml:space="preserve"> </v>
      </c>
      <c r="L481" s="54"/>
      <c r="M481" s="55"/>
      <c r="N481" s="50"/>
      <c r="O481" s="57"/>
      <c r="P481" s="58"/>
      <c r="Q481" s="59"/>
      <c r="R481" s="60"/>
      <c r="S481" s="57"/>
      <c r="T481" s="61">
        <f t="shared" si="43"/>
        <v>0</v>
      </c>
      <c r="U481" s="62"/>
      <c r="V481" s="63"/>
      <c r="W481" s="63"/>
      <c r="X481" s="63"/>
      <c r="Y481" s="47"/>
      <c r="Z481" s="47"/>
      <c r="AA481" s="65"/>
      <c r="AB481" s="55"/>
      <c r="AC481" s="55"/>
      <c r="AD481" s="55"/>
      <c r="AE481" s="55"/>
      <c r="AF481" s="66" t="str">
        <f t="shared" si="42"/>
        <v>-</v>
      </c>
      <c r="AG481" s="67">
        <f>IF(SUMPRODUCT((A$14:A481=A481)*(B$14:B481=B481)*(C$14:C481=C481))&gt;1,0,1)</f>
        <v>0</v>
      </c>
      <c r="AH481" s="68" t="str">
        <f t="shared" si="44"/>
        <v>NO</v>
      </c>
      <c r="AI481" s="68" t="str">
        <f t="shared" si="45"/>
        <v>NO</v>
      </c>
      <c r="AJ481" s="69" t="str">
        <f>IFERROR(VLOOKUP(F481,[1]Tipo!$C$12:$C$27,1,FALSE),"NO")</f>
        <v>NO</v>
      </c>
      <c r="AK481" s="68" t="str">
        <f t="shared" si="46"/>
        <v>NO</v>
      </c>
      <c r="AL481" s="68" t="str">
        <f t="shared" si="47"/>
        <v>NO</v>
      </c>
      <c r="AM481" s="70"/>
      <c r="AN481" s="70"/>
      <c r="AO481" s="70"/>
      <c r="AP481"/>
      <c r="AQ481"/>
      <c r="AR481"/>
      <c r="AS481"/>
      <c r="AT481"/>
      <c r="AU481"/>
      <c r="AV481"/>
      <c r="AW481"/>
      <c r="AX481"/>
      <c r="AY481"/>
      <c r="AZ481"/>
      <c r="BA481"/>
      <c r="BB481"/>
      <c r="BC481"/>
      <c r="BD481"/>
      <c r="BE481"/>
      <c r="BF481"/>
      <c r="BG481"/>
      <c r="BH481"/>
      <c r="BI481"/>
      <c r="BJ481"/>
      <c r="BK481"/>
      <c r="BL481"/>
      <c r="BM481"/>
      <c r="BN481"/>
      <c r="BO481"/>
      <c r="BP481"/>
      <c r="BQ481"/>
    </row>
    <row r="482" spans="1:69" ht="27" hidden="1" customHeight="1" x14ac:dyDescent="0.25">
      <c r="A482" s="55"/>
      <c r="B482" s="47"/>
      <c r="C482" s="48"/>
      <c r="D482" s="79"/>
      <c r="E482" s="48"/>
      <c r="F482" s="49"/>
      <c r="G482" s="50"/>
      <c r="H482" s="51"/>
      <c r="I482" s="52"/>
      <c r="J482" s="53" t="str">
        <f>IF(ISERROR(VLOOKUP(I482,[1]Eje_Pilar!$C$2:$E$47,2,FALSE))," ",VLOOKUP(I482,[1]Eje_Pilar!$C$2:$E$47,2,FALSE))</f>
        <v xml:space="preserve"> </v>
      </c>
      <c r="K482" s="53" t="str">
        <f>IF(ISERROR(VLOOKUP(I482,[1]Eje_Pilar!$C$2:$E$47,3,FALSE))," ",VLOOKUP(I482,[1]Eje_Pilar!$C$2:$E$47,3,FALSE))</f>
        <v xml:space="preserve"> </v>
      </c>
      <c r="L482" s="54"/>
      <c r="M482" s="55"/>
      <c r="N482" s="50"/>
      <c r="O482" s="57"/>
      <c r="P482" s="58"/>
      <c r="Q482" s="59"/>
      <c r="R482" s="60"/>
      <c r="S482" s="57"/>
      <c r="T482" s="61">
        <f t="shared" si="43"/>
        <v>0</v>
      </c>
      <c r="U482" s="62"/>
      <c r="V482" s="63"/>
      <c r="W482" s="63"/>
      <c r="X482" s="63"/>
      <c r="Y482" s="47"/>
      <c r="Z482" s="47"/>
      <c r="AA482" s="65"/>
      <c r="AB482" s="55"/>
      <c r="AC482" s="55"/>
      <c r="AD482" s="55"/>
      <c r="AE482" s="55"/>
      <c r="AF482" s="66" t="str">
        <f t="shared" si="42"/>
        <v>-</v>
      </c>
      <c r="AG482" s="67">
        <f>IF(SUMPRODUCT((A$14:A482=A482)*(B$14:B482=B482)*(C$14:C482=C482))&gt;1,0,1)</f>
        <v>0</v>
      </c>
      <c r="AH482" s="68" t="str">
        <f t="shared" si="44"/>
        <v>NO</v>
      </c>
      <c r="AI482" s="68" t="str">
        <f t="shared" si="45"/>
        <v>NO</v>
      </c>
      <c r="AJ482" s="69" t="str">
        <f>IFERROR(VLOOKUP(F482,[1]Tipo!$C$12:$C$27,1,FALSE),"NO")</f>
        <v>NO</v>
      </c>
      <c r="AK482" s="68" t="str">
        <f t="shared" si="46"/>
        <v>NO</v>
      </c>
      <c r="AL482" s="68" t="str">
        <f t="shared" si="47"/>
        <v>NO</v>
      </c>
      <c r="AM482" s="70"/>
      <c r="AN482" s="70"/>
      <c r="AO482" s="70"/>
      <c r="AP482"/>
      <c r="AQ482"/>
      <c r="AR482"/>
      <c r="AS482"/>
      <c r="AT482"/>
      <c r="AU482"/>
      <c r="AV482"/>
      <c r="AW482"/>
      <c r="AX482"/>
      <c r="AY482"/>
      <c r="AZ482"/>
      <c r="BA482"/>
      <c r="BB482"/>
      <c r="BC482"/>
      <c r="BD482"/>
      <c r="BE482"/>
      <c r="BF482"/>
      <c r="BG482"/>
      <c r="BH482"/>
      <c r="BI482"/>
      <c r="BJ482"/>
      <c r="BK482"/>
      <c r="BL482"/>
      <c r="BM482"/>
      <c r="BN482"/>
      <c r="BO482"/>
      <c r="BP482"/>
      <c r="BQ482"/>
    </row>
    <row r="483" spans="1:69" ht="27" hidden="1" customHeight="1" x14ac:dyDescent="0.25">
      <c r="A483" s="55"/>
      <c r="B483" s="47"/>
      <c r="C483" s="48"/>
      <c r="D483" s="79"/>
      <c r="E483" s="48"/>
      <c r="F483" s="49"/>
      <c r="G483" s="50"/>
      <c r="H483" s="51"/>
      <c r="I483" s="52"/>
      <c r="J483" s="53" t="str">
        <f>IF(ISERROR(VLOOKUP(I483,[1]Eje_Pilar!$C$2:$E$47,2,FALSE))," ",VLOOKUP(I483,[1]Eje_Pilar!$C$2:$E$47,2,FALSE))</f>
        <v xml:space="preserve"> </v>
      </c>
      <c r="K483" s="53" t="str">
        <f>IF(ISERROR(VLOOKUP(I483,[1]Eje_Pilar!$C$2:$E$47,3,FALSE))," ",VLOOKUP(I483,[1]Eje_Pilar!$C$2:$E$47,3,FALSE))</f>
        <v xml:space="preserve"> </v>
      </c>
      <c r="L483" s="54"/>
      <c r="M483" s="55"/>
      <c r="N483" s="50"/>
      <c r="O483" s="57"/>
      <c r="P483" s="58"/>
      <c r="Q483" s="59"/>
      <c r="R483" s="60"/>
      <c r="S483" s="57"/>
      <c r="T483" s="61">
        <f t="shared" si="43"/>
        <v>0</v>
      </c>
      <c r="U483" s="62"/>
      <c r="V483" s="63"/>
      <c r="W483" s="63"/>
      <c r="X483" s="63"/>
      <c r="Y483" s="47"/>
      <c r="Z483" s="47"/>
      <c r="AA483" s="65"/>
      <c r="AB483" s="55"/>
      <c r="AC483" s="55"/>
      <c r="AD483" s="55"/>
      <c r="AE483" s="55"/>
      <c r="AF483" s="66" t="str">
        <f t="shared" si="42"/>
        <v>-</v>
      </c>
      <c r="AG483" s="67">
        <f>IF(SUMPRODUCT((A$14:A483=A483)*(B$14:B483=B483)*(C$14:C483=C483))&gt;1,0,1)</f>
        <v>0</v>
      </c>
      <c r="AH483" s="68" t="str">
        <f t="shared" si="44"/>
        <v>NO</v>
      </c>
      <c r="AI483" s="68" t="str">
        <f t="shared" si="45"/>
        <v>NO</v>
      </c>
      <c r="AJ483" s="69" t="str">
        <f>IFERROR(VLOOKUP(F483,[1]Tipo!$C$12:$C$27,1,FALSE),"NO")</f>
        <v>NO</v>
      </c>
      <c r="AK483" s="68" t="str">
        <f t="shared" si="46"/>
        <v>NO</v>
      </c>
      <c r="AL483" s="68" t="str">
        <f t="shared" si="47"/>
        <v>NO</v>
      </c>
      <c r="AM483" s="70"/>
      <c r="AN483" s="70"/>
      <c r="AO483" s="70"/>
      <c r="AP483"/>
      <c r="AQ483"/>
      <c r="AR483"/>
      <c r="AS483"/>
      <c r="AT483"/>
      <c r="AU483"/>
      <c r="AV483"/>
      <c r="AW483"/>
      <c r="AX483"/>
      <c r="AY483"/>
      <c r="AZ483"/>
      <c r="BA483"/>
      <c r="BB483"/>
      <c r="BC483"/>
      <c r="BD483"/>
      <c r="BE483"/>
      <c r="BF483"/>
      <c r="BG483"/>
      <c r="BH483"/>
      <c r="BI483"/>
      <c r="BJ483"/>
      <c r="BK483"/>
      <c r="BL483"/>
      <c r="BM483"/>
      <c r="BN483"/>
      <c r="BO483"/>
      <c r="BP483"/>
      <c r="BQ483"/>
    </row>
    <row r="484" spans="1:69" ht="27" hidden="1" customHeight="1" x14ac:dyDescent="0.25">
      <c r="A484" s="55"/>
      <c r="B484" s="47"/>
      <c r="C484" s="48"/>
      <c r="D484" s="79"/>
      <c r="E484" s="48"/>
      <c r="F484" s="49"/>
      <c r="G484" s="50"/>
      <c r="H484" s="51"/>
      <c r="I484" s="52"/>
      <c r="J484" s="53" t="str">
        <f>IF(ISERROR(VLOOKUP(I484,[1]Eje_Pilar!$C$2:$E$47,2,FALSE))," ",VLOOKUP(I484,[1]Eje_Pilar!$C$2:$E$47,2,FALSE))</f>
        <v xml:space="preserve"> </v>
      </c>
      <c r="K484" s="53" t="str">
        <f>IF(ISERROR(VLOOKUP(I484,[1]Eje_Pilar!$C$2:$E$47,3,FALSE))," ",VLOOKUP(I484,[1]Eje_Pilar!$C$2:$E$47,3,FALSE))</f>
        <v xml:space="preserve"> </v>
      </c>
      <c r="L484" s="54"/>
      <c r="M484" s="55"/>
      <c r="N484" s="50"/>
      <c r="O484" s="57"/>
      <c r="P484" s="58"/>
      <c r="Q484" s="59"/>
      <c r="R484" s="60"/>
      <c r="S484" s="57"/>
      <c r="T484" s="61">
        <f t="shared" si="43"/>
        <v>0</v>
      </c>
      <c r="U484" s="62"/>
      <c r="V484" s="63"/>
      <c r="W484" s="63"/>
      <c r="X484" s="63"/>
      <c r="Y484" s="47"/>
      <c r="Z484" s="47"/>
      <c r="AA484" s="65"/>
      <c r="AB484" s="55"/>
      <c r="AC484" s="55"/>
      <c r="AD484" s="55"/>
      <c r="AE484" s="55"/>
      <c r="AF484" s="66" t="str">
        <f t="shared" si="42"/>
        <v>-</v>
      </c>
      <c r="AG484" s="67">
        <f>IF(SUMPRODUCT((A$14:A484=A484)*(B$14:B484=B484)*(C$14:C484=C484))&gt;1,0,1)</f>
        <v>0</v>
      </c>
      <c r="AH484" s="68" t="str">
        <f t="shared" si="44"/>
        <v>NO</v>
      </c>
      <c r="AI484" s="68" t="str">
        <f t="shared" si="45"/>
        <v>NO</v>
      </c>
      <c r="AJ484" s="69" t="str">
        <f>IFERROR(VLOOKUP(F484,[1]Tipo!$C$12:$C$27,1,FALSE),"NO")</f>
        <v>NO</v>
      </c>
      <c r="AK484" s="68" t="str">
        <f t="shared" si="46"/>
        <v>NO</v>
      </c>
      <c r="AL484" s="68" t="str">
        <f t="shared" si="47"/>
        <v>NO</v>
      </c>
      <c r="AM484" s="70"/>
      <c r="AN484" s="70"/>
      <c r="AO484" s="70"/>
      <c r="AP484"/>
      <c r="AQ484"/>
      <c r="AR484"/>
      <c r="AS484"/>
      <c r="AT484"/>
      <c r="AU484"/>
      <c r="AV484"/>
      <c r="AW484"/>
      <c r="AX484"/>
      <c r="AY484"/>
      <c r="AZ484"/>
      <c r="BA484"/>
      <c r="BB484"/>
      <c r="BC484"/>
      <c r="BD484"/>
      <c r="BE484"/>
      <c r="BF484"/>
      <c r="BG484"/>
      <c r="BH484"/>
      <c r="BI484"/>
      <c r="BJ484"/>
      <c r="BK484"/>
      <c r="BL484"/>
      <c r="BM484"/>
      <c r="BN484"/>
      <c r="BO484"/>
      <c r="BP484"/>
      <c r="BQ484"/>
    </row>
    <row r="485" spans="1:69" ht="27" hidden="1" customHeight="1" x14ac:dyDescent="0.25">
      <c r="A485" s="55"/>
      <c r="B485" s="47"/>
      <c r="C485" s="48"/>
      <c r="D485" s="79"/>
      <c r="E485" s="48"/>
      <c r="F485" s="49"/>
      <c r="G485" s="50"/>
      <c r="H485" s="51"/>
      <c r="I485" s="52"/>
      <c r="J485" s="53" t="str">
        <f>IF(ISERROR(VLOOKUP(I485,[1]Eje_Pilar!$C$2:$E$47,2,FALSE))," ",VLOOKUP(I485,[1]Eje_Pilar!$C$2:$E$47,2,FALSE))</f>
        <v xml:space="preserve"> </v>
      </c>
      <c r="K485" s="53" t="str">
        <f>IF(ISERROR(VLOOKUP(I485,[1]Eje_Pilar!$C$2:$E$47,3,FALSE))," ",VLOOKUP(I485,[1]Eje_Pilar!$C$2:$E$47,3,FALSE))</f>
        <v xml:space="preserve"> </v>
      </c>
      <c r="L485" s="54"/>
      <c r="M485" s="55"/>
      <c r="N485" s="50"/>
      <c r="O485" s="57"/>
      <c r="P485" s="58"/>
      <c r="Q485" s="59"/>
      <c r="R485" s="60"/>
      <c r="S485" s="57"/>
      <c r="T485" s="61">
        <f t="shared" si="43"/>
        <v>0</v>
      </c>
      <c r="U485" s="62"/>
      <c r="V485" s="63"/>
      <c r="W485" s="63"/>
      <c r="X485" s="63"/>
      <c r="Y485" s="47"/>
      <c r="Z485" s="47"/>
      <c r="AA485" s="65"/>
      <c r="AB485" s="55"/>
      <c r="AC485" s="55"/>
      <c r="AD485" s="55"/>
      <c r="AE485" s="55"/>
      <c r="AF485" s="66" t="str">
        <f t="shared" si="42"/>
        <v>-</v>
      </c>
      <c r="AG485" s="67">
        <f>IF(SUMPRODUCT((A$14:A485=A485)*(B$14:B485=B485)*(C$14:C485=C485))&gt;1,0,1)</f>
        <v>0</v>
      </c>
      <c r="AH485" s="68" t="str">
        <f t="shared" si="44"/>
        <v>NO</v>
      </c>
      <c r="AI485" s="68" t="str">
        <f t="shared" si="45"/>
        <v>NO</v>
      </c>
      <c r="AJ485" s="69" t="str">
        <f>IFERROR(VLOOKUP(F485,[1]Tipo!$C$12:$C$27,1,FALSE),"NO")</f>
        <v>NO</v>
      </c>
      <c r="AK485" s="68" t="str">
        <f t="shared" si="46"/>
        <v>NO</v>
      </c>
      <c r="AL485" s="68" t="str">
        <f t="shared" si="47"/>
        <v>NO</v>
      </c>
      <c r="AM485" s="70"/>
      <c r="AN485" s="70"/>
      <c r="AO485" s="70"/>
      <c r="AP485"/>
      <c r="AQ485"/>
      <c r="AR485"/>
      <c r="AS485"/>
      <c r="AT485"/>
      <c r="AU485"/>
      <c r="AV485"/>
      <c r="AW485"/>
      <c r="AX485"/>
      <c r="AY485"/>
      <c r="AZ485"/>
      <c r="BA485"/>
      <c r="BB485"/>
      <c r="BC485"/>
      <c r="BD485"/>
      <c r="BE485"/>
      <c r="BF485"/>
      <c r="BG485"/>
      <c r="BH485"/>
      <c r="BI485"/>
      <c r="BJ485"/>
      <c r="BK485"/>
      <c r="BL485"/>
      <c r="BM485"/>
      <c r="BN485"/>
      <c r="BO485"/>
      <c r="BP485"/>
      <c r="BQ485"/>
    </row>
    <row r="486" spans="1:69" ht="27" hidden="1" customHeight="1" x14ac:dyDescent="0.25">
      <c r="A486" s="55"/>
      <c r="B486" s="47"/>
      <c r="C486" s="48"/>
      <c r="D486" s="79"/>
      <c r="E486" s="48"/>
      <c r="F486" s="49"/>
      <c r="G486" s="50"/>
      <c r="H486" s="51"/>
      <c r="I486" s="52"/>
      <c r="J486" s="53" t="str">
        <f>IF(ISERROR(VLOOKUP(I486,[1]Eje_Pilar!$C$2:$E$47,2,FALSE))," ",VLOOKUP(I486,[1]Eje_Pilar!$C$2:$E$47,2,FALSE))</f>
        <v xml:space="preserve"> </v>
      </c>
      <c r="K486" s="53" t="str">
        <f>IF(ISERROR(VLOOKUP(I486,[1]Eje_Pilar!$C$2:$E$47,3,FALSE))," ",VLOOKUP(I486,[1]Eje_Pilar!$C$2:$E$47,3,FALSE))</f>
        <v xml:space="preserve"> </v>
      </c>
      <c r="L486" s="54"/>
      <c r="M486" s="55"/>
      <c r="N486" s="50"/>
      <c r="O486" s="57"/>
      <c r="P486" s="58"/>
      <c r="Q486" s="59"/>
      <c r="R486" s="60"/>
      <c r="S486" s="57"/>
      <c r="T486" s="61">
        <f t="shared" si="43"/>
        <v>0</v>
      </c>
      <c r="U486" s="62"/>
      <c r="V486" s="63"/>
      <c r="W486" s="63"/>
      <c r="X486" s="63"/>
      <c r="Y486" s="47"/>
      <c r="Z486" s="47"/>
      <c r="AA486" s="65"/>
      <c r="AB486" s="55"/>
      <c r="AC486" s="55"/>
      <c r="AD486" s="55"/>
      <c r="AE486" s="55"/>
      <c r="AF486" s="66" t="str">
        <f t="shared" si="42"/>
        <v>-</v>
      </c>
      <c r="AG486" s="67">
        <f>IF(SUMPRODUCT((A$14:A486=A486)*(B$14:B486=B486)*(C$14:C486=C486))&gt;1,0,1)</f>
        <v>0</v>
      </c>
      <c r="AH486" s="68" t="str">
        <f t="shared" si="44"/>
        <v>NO</v>
      </c>
      <c r="AI486" s="68" t="str">
        <f t="shared" si="45"/>
        <v>NO</v>
      </c>
      <c r="AJ486" s="69" t="str">
        <f>IFERROR(VLOOKUP(F486,[1]Tipo!$C$12:$C$27,1,FALSE),"NO")</f>
        <v>NO</v>
      </c>
      <c r="AK486" s="68" t="str">
        <f t="shared" si="46"/>
        <v>NO</v>
      </c>
      <c r="AL486" s="68" t="str">
        <f t="shared" si="47"/>
        <v>NO</v>
      </c>
      <c r="AM486" s="70"/>
      <c r="AN486" s="70"/>
      <c r="AO486" s="70"/>
      <c r="AP486"/>
      <c r="AQ486"/>
      <c r="AR486"/>
      <c r="AS486"/>
      <c r="AT486"/>
      <c r="AU486"/>
      <c r="AV486"/>
      <c r="AW486"/>
      <c r="AX486"/>
      <c r="AY486"/>
      <c r="AZ486"/>
      <c r="BA486"/>
      <c r="BB486"/>
      <c r="BC486"/>
      <c r="BD486"/>
      <c r="BE486"/>
      <c r="BF486"/>
      <c r="BG486"/>
      <c r="BH486"/>
      <c r="BI486"/>
      <c r="BJ486"/>
      <c r="BK486"/>
      <c r="BL486"/>
      <c r="BM486"/>
      <c r="BN486"/>
      <c r="BO486"/>
      <c r="BP486"/>
      <c r="BQ486"/>
    </row>
    <row r="487" spans="1:69" ht="27" hidden="1" customHeight="1" x14ac:dyDescent="0.25">
      <c r="A487" s="55"/>
      <c r="B487" s="47"/>
      <c r="C487" s="48"/>
      <c r="D487" s="79"/>
      <c r="E487" s="48"/>
      <c r="F487" s="49"/>
      <c r="G487" s="50"/>
      <c r="H487" s="51"/>
      <c r="I487" s="52"/>
      <c r="J487" s="53" t="str">
        <f>IF(ISERROR(VLOOKUP(I487,[1]Eje_Pilar!$C$2:$E$47,2,FALSE))," ",VLOOKUP(I487,[1]Eje_Pilar!$C$2:$E$47,2,FALSE))</f>
        <v xml:space="preserve"> </v>
      </c>
      <c r="K487" s="53" t="str">
        <f>IF(ISERROR(VLOOKUP(I487,[1]Eje_Pilar!$C$2:$E$47,3,FALSE))," ",VLOOKUP(I487,[1]Eje_Pilar!$C$2:$E$47,3,FALSE))</f>
        <v xml:space="preserve"> </v>
      </c>
      <c r="L487" s="54"/>
      <c r="M487" s="55"/>
      <c r="N487" s="50"/>
      <c r="O487" s="57"/>
      <c r="P487" s="58"/>
      <c r="Q487" s="59"/>
      <c r="R487" s="60"/>
      <c r="S487" s="57"/>
      <c r="T487" s="61">
        <f t="shared" si="43"/>
        <v>0</v>
      </c>
      <c r="U487" s="62"/>
      <c r="V487" s="63"/>
      <c r="W487" s="63"/>
      <c r="X487" s="63"/>
      <c r="Y487" s="47"/>
      <c r="Z487" s="47"/>
      <c r="AA487" s="65"/>
      <c r="AB487" s="55"/>
      <c r="AC487" s="55"/>
      <c r="AD487" s="55"/>
      <c r="AE487" s="55"/>
      <c r="AF487" s="66" t="str">
        <f t="shared" si="42"/>
        <v>-</v>
      </c>
      <c r="AG487" s="67">
        <f>IF(SUMPRODUCT((A$14:A487=A487)*(B$14:B487=B487)*(C$14:C487=C487))&gt;1,0,1)</f>
        <v>0</v>
      </c>
      <c r="AH487" s="68" t="str">
        <f t="shared" si="44"/>
        <v>NO</v>
      </c>
      <c r="AI487" s="68" t="str">
        <f t="shared" si="45"/>
        <v>NO</v>
      </c>
      <c r="AJ487" s="69" t="str">
        <f>IFERROR(VLOOKUP(F487,[1]Tipo!$C$12:$C$27,1,FALSE),"NO")</f>
        <v>NO</v>
      </c>
      <c r="AK487" s="68" t="str">
        <f t="shared" si="46"/>
        <v>NO</v>
      </c>
      <c r="AL487" s="68" t="str">
        <f t="shared" si="47"/>
        <v>NO</v>
      </c>
      <c r="AM487" s="70"/>
      <c r="AN487" s="70"/>
      <c r="AO487" s="70"/>
      <c r="AP487"/>
      <c r="AQ487"/>
      <c r="AR487"/>
      <c r="AS487"/>
      <c r="AT487"/>
      <c r="AU487"/>
      <c r="AV487"/>
      <c r="AW487"/>
      <c r="AX487"/>
      <c r="AY487"/>
      <c r="AZ487"/>
      <c r="BA487"/>
      <c r="BB487"/>
      <c r="BC487"/>
      <c r="BD487"/>
      <c r="BE487"/>
      <c r="BF487"/>
      <c r="BG487"/>
      <c r="BH487"/>
      <c r="BI487"/>
      <c r="BJ487"/>
      <c r="BK487"/>
      <c r="BL487"/>
      <c r="BM487"/>
      <c r="BN487"/>
      <c r="BO487"/>
      <c r="BP487"/>
      <c r="BQ487"/>
    </row>
    <row r="488" spans="1:69" ht="27" hidden="1" customHeight="1" x14ac:dyDescent="0.25">
      <c r="A488" s="55"/>
      <c r="B488" s="47"/>
      <c r="C488" s="48"/>
      <c r="D488" s="79"/>
      <c r="E488" s="48"/>
      <c r="F488" s="49"/>
      <c r="G488" s="50"/>
      <c r="H488" s="51"/>
      <c r="I488" s="52"/>
      <c r="J488" s="53" t="str">
        <f>IF(ISERROR(VLOOKUP(I488,[1]Eje_Pilar!$C$2:$E$47,2,FALSE))," ",VLOOKUP(I488,[1]Eje_Pilar!$C$2:$E$47,2,FALSE))</f>
        <v xml:space="preserve"> </v>
      </c>
      <c r="K488" s="53" t="str">
        <f>IF(ISERROR(VLOOKUP(I488,[1]Eje_Pilar!$C$2:$E$47,3,FALSE))," ",VLOOKUP(I488,[1]Eje_Pilar!$C$2:$E$47,3,FALSE))</f>
        <v xml:space="preserve"> </v>
      </c>
      <c r="L488" s="54"/>
      <c r="M488" s="55"/>
      <c r="N488" s="50"/>
      <c r="O488" s="57"/>
      <c r="P488" s="58"/>
      <c r="Q488" s="59"/>
      <c r="R488" s="60"/>
      <c r="S488" s="57"/>
      <c r="T488" s="61">
        <f t="shared" si="43"/>
        <v>0</v>
      </c>
      <c r="U488" s="62"/>
      <c r="V488" s="63"/>
      <c r="W488" s="63"/>
      <c r="X488" s="63"/>
      <c r="Y488" s="47"/>
      <c r="Z488" s="47"/>
      <c r="AA488" s="65"/>
      <c r="AB488" s="55"/>
      <c r="AC488" s="55"/>
      <c r="AD488" s="55"/>
      <c r="AE488" s="55"/>
      <c r="AF488" s="66" t="str">
        <f t="shared" si="42"/>
        <v>-</v>
      </c>
      <c r="AG488" s="67">
        <f>IF(SUMPRODUCT((A$14:A488=A488)*(B$14:B488=B488)*(C$14:C488=C488))&gt;1,0,1)</f>
        <v>0</v>
      </c>
      <c r="AH488" s="68" t="str">
        <f t="shared" si="44"/>
        <v>NO</v>
      </c>
      <c r="AI488" s="68" t="str">
        <f t="shared" si="45"/>
        <v>NO</v>
      </c>
      <c r="AJ488" s="69" t="str">
        <f>IFERROR(VLOOKUP(F488,[1]Tipo!$C$12:$C$27,1,FALSE),"NO")</f>
        <v>NO</v>
      </c>
      <c r="AK488" s="68" t="str">
        <f t="shared" si="46"/>
        <v>NO</v>
      </c>
      <c r="AL488" s="68" t="str">
        <f t="shared" si="47"/>
        <v>NO</v>
      </c>
      <c r="AM488" s="70"/>
      <c r="AN488" s="70"/>
      <c r="AO488" s="70"/>
      <c r="AP488"/>
      <c r="AQ488"/>
      <c r="AR488"/>
      <c r="AS488"/>
      <c r="AT488"/>
      <c r="AU488"/>
      <c r="AV488"/>
      <c r="AW488"/>
      <c r="AX488"/>
      <c r="AY488"/>
      <c r="AZ488"/>
      <c r="BA488"/>
      <c r="BB488"/>
      <c r="BC488"/>
      <c r="BD488"/>
      <c r="BE488"/>
      <c r="BF488"/>
      <c r="BG488"/>
      <c r="BH488"/>
      <c r="BI488"/>
      <c r="BJ488"/>
      <c r="BK488"/>
      <c r="BL488"/>
      <c r="BM488"/>
      <c r="BN488"/>
      <c r="BO488"/>
      <c r="BP488"/>
      <c r="BQ488"/>
    </row>
    <row r="489" spans="1:69" ht="27" hidden="1" customHeight="1" x14ac:dyDescent="0.25">
      <c r="A489" s="55"/>
      <c r="B489" s="47"/>
      <c r="C489" s="48"/>
      <c r="D489" s="79"/>
      <c r="E489" s="48"/>
      <c r="F489" s="49"/>
      <c r="G489" s="50"/>
      <c r="H489" s="51"/>
      <c r="I489" s="52"/>
      <c r="J489" s="53" t="str">
        <f>IF(ISERROR(VLOOKUP(I489,[1]Eje_Pilar!$C$2:$E$47,2,FALSE))," ",VLOOKUP(I489,[1]Eje_Pilar!$C$2:$E$47,2,FALSE))</f>
        <v xml:space="preserve"> </v>
      </c>
      <c r="K489" s="53" t="str">
        <f>IF(ISERROR(VLOOKUP(I489,[1]Eje_Pilar!$C$2:$E$47,3,FALSE))," ",VLOOKUP(I489,[1]Eje_Pilar!$C$2:$E$47,3,FALSE))</f>
        <v xml:space="preserve"> </v>
      </c>
      <c r="L489" s="54"/>
      <c r="M489" s="55"/>
      <c r="N489" s="50"/>
      <c r="O489" s="57"/>
      <c r="P489" s="58"/>
      <c r="Q489" s="59"/>
      <c r="R489" s="60"/>
      <c r="S489" s="57"/>
      <c r="T489" s="61">
        <f t="shared" si="43"/>
        <v>0</v>
      </c>
      <c r="U489" s="62"/>
      <c r="V489" s="63"/>
      <c r="W489" s="63"/>
      <c r="X489" s="63"/>
      <c r="Y489" s="47"/>
      <c r="Z489" s="47"/>
      <c r="AA489" s="65"/>
      <c r="AB489" s="55"/>
      <c r="AC489" s="55"/>
      <c r="AD489" s="55"/>
      <c r="AE489" s="55"/>
      <c r="AF489" s="66" t="str">
        <f t="shared" si="42"/>
        <v>-</v>
      </c>
      <c r="AG489" s="67">
        <f>IF(SUMPRODUCT((A$14:A489=A489)*(B$14:B489=B489)*(C$14:C489=C489))&gt;1,0,1)</f>
        <v>0</v>
      </c>
      <c r="AH489" s="68" t="str">
        <f t="shared" si="44"/>
        <v>NO</v>
      </c>
      <c r="AI489" s="68" t="str">
        <f t="shared" si="45"/>
        <v>NO</v>
      </c>
      <c r="AJ489" s="69" t="str">
        <f>IFERROR(VLOOKUP(F489,[1]Tipo!$C$12:$C$27,1,FALSE),"NO")</f>
        <v>NO</v>
      </c>
      <c r="AK489" s="68" t="str">
        <f t="shared" si="46"/>
        <v>NO</v>
      </c>
      <c r="AL489" s="68" t="str">
        <f t="shared" si="47"/>
        <v>NO</v>
      </c>
      <c r="AM489" s="70"/>
      <c r="AN489" s="70"/>
      <c r="AO489" s="70"/>
      <c r="AP489"/>
      <c r="AQ489"/>
      <c r="AR489"/>
      <c r="AS489"/>
      <c r="AT489"/>
      <c r="AU489"/>
      <c r="AV489"/>
      <c r="AW489"/>
      <c r="AX489"/>
      <c r="AY489"/>
      <c r="AZ489"/>
      <c r="BA489"/>
      <c r="BB489"/>
      <c r="BC489"/>
      <c r="BD489"/>
      <c r="BE489"/>
      <c r="BF489"/>
      <c r="BG489"/>
      <c r="BH489"/>
      <c r="BI489"/>
      <c r="BJ489"/>
      <c r="BK489"/>
      <c r="BL489"/>
      <c r="BM489"/>
      <c r="BN489"/>
      <c r="BO489"/>
      <c r="BP489"/>
      <c r="BQ489"/>
    </row>
    <row r="490" spans="1:69" ht="27" hidden="1" customHeight="1" x14ac:dyDescent="0.25">
      <c r="A490" s="55"/>
      <c r="B490" s="47"/>
      <c r="C490" s="48"/>
      <c r="D490" s="79"/>
      <c r="E490" s="48"/>
      <c r="F490" s="49"/>
      <c r="G490" s="50"/>
      <c r="H490" s="51"/>
      <c r="I490" s="52"/>
      <c r="J490" s="53" t="str">
        <f>IF(ISERROR(VLOOKUP(I490,[1]Eje_Pilar!$C$2:$E$47,2,FALSE))," ",VLOOKUP(I490,[1]Eje_Pilar!$C$2:$E$47,2,FALSE))</f>
        <v xml:space="preserve"> </v>
      </c>
      <c r="K490" s="53" t="str">
        <f>IF(ISERROR(VLOOKUP(I490,[1]Eje_Pilar!$C$2:$E$47,3,FALSE))," ",VLOOKUP(I490,[1]Eje_Pilar!$C$2:$E$47,3,FALSE))</f>
        <v xml:space="preserve"> </v>
      </c>
      <c r="L490" s="54"/>
      <c r="M490" s="55"/>
      <c r="N490" s="50"/>
      <c r="O490" s="57"/>
      <c r="P490" s="58"/>
      <c r="Q490" s="59"/>
      <c r="R490" s="60"/>
      <c r="S490" s="57"/>
      <c r="T490" s="61">
        <f t="shared" si="43"/>
        <v>0</v>
      </c>
      <c r="U490" s="62"/>
      <c r="V490" s="63"/>
      <c r="W490" s="63"/>
      <c r="X490" s="63"/>
      <c r="Y490" s="47"/>
      <c r="Z490" s="47"/>
      <c r="AA490" s="65"/>
      <c r="AB490" s="55"/>
      <c r="AC490" s="55"/>
      <c r="AD490" s="55"/>
      <c r="AE490" s="55"/>
      <c r="AF490" s="66" t="str">
        <f t="shared" si="42"/>
        <v>-</v>
      </c>
      <c r="AG490" s="67">
        <f>IF(SUMPRODUCT((A$14:A490=A490)*(B$14:B490=B490)*(C$14:C490=C490))&gt;1,0,1)</f>
        <v>0</v>
      </c>
      <c r="AH490" s="68" t="str">
        <f t="shared" si="44"/>
        <v>NO</v>
      </c>
      <c r="AI490" s="68" t="str">
        <f t="shared" si="45"/>
        <v>NO</v>
      </c>
      <c r="AJ490" s="69" t="str">
        <f>IFERROR(VLOOKUP(F490,[1]Tipo!$C$12:$C$27,1,FALSE),"NO")</f>
        <v>NO</v>
      </c>
      <c r="AK490" s="68" t="str">
        <f t="shared" si="46"/>
        <v>NO</v>
      </c>
      <c r="AL490" s="68" t="str">
        <f t="shared" si="47"/>
        <v>NO</v>
      </c>
      <c r="AM490" s="70"/>
      <c r="AN490" s="70"/>
      <c r="AO490" s="70"/>
      <c r="AP490"/>
      <c r="AQ490"/>
      <c r="AR490"/>
      <c r="AS490"/>
      <c r="AT490"/>
      <c r="AU490"/>
      <c r="AV490"/>
      <c r="AW490"/>
      <c r="AX490"/>
      <c r="AY490"/>
      <c r="AZ490"/>
      <c r="BA490"/>
      <c r="BB490"/>
      <c r="BC490"/>
      <c r="BD490"/>
      <c r="BE490"/>
      <c r="BF490"/>
      <c r="BG490"/>
      <c r="BH490"/>
      <c r="BI490"/>
      <c r="BJ490"/>
      <c r="BK490"/>
      <c r="BL490"/>
      <c r="BM490"/>
      <c r="BN490"/>
      <c r="BO490"/>
      <c r="BP490"/>
      <c r="BQ490"/>
    </row>
    <row r="491" spans="1:69" ht="27" hidden="1" customHeight="1" x14ac:dyDescent="0.25">
      <c r="A491" s="55"/>
      <c r="B491" s="47"/>
      <c r="C491" s="48"/>
      <c r="D491" s="79"/>
      <c r="E491" s="48"/>
      <c r="F491" s="49"/>
      <c r="G491" s="50"/>
      <c r="H491" s="51"/>
      <c r="I491" s="52"/>
      <c r="J491" s="53" t="str">
        <f>IF(ISERROR(VLOOKUP(I491,[1]Eje_Pilar!$C$2:$E$47,2,FALSE))," ",VLOOKUP(I491,[1]Eje_Pilar!$C$2:$E$47,2,FALSE))</f>
        <v xml:space="preserve"> </v>
      </c>
      <c r="K491" s="53" t="str">
        <f>IF(ISERROR(VLOOKUP(I491,[1]Eje_Pilar!$C$2:$E$47,3,FALSE))," ",VLOOKUP(I491,[1]Eje_Pilar!$C$2:$E$47,3,FALSE))</f>
        <v xml:space="preserve"> </v>
      </c>
      <c r="L491" s="54"/>
      <c r="M491" s="55"/>
      <c r="N491" s="50"/>
      <c r="O491" s="57"/>
      <c r="P491" s="58"/>
      <c r="Q491" s="59"/>
      <c r="R491" s="60"/>
      <c r="S491" s="57"/>
      <c r="T491" s="61">
        <f t="shared" si="43"/>
        <v>0</v>
      </c>
      <c r="U491" s="62"/>
      <c r="V491" s="63"/>
      <c r="W491" s="63"/>
      <c r="X491" s="63"/>
      <c r="Y491" s="47"/>
      <c r="Z491" s="47"/>
      <c r="AA491" s="65"/>
      <c r="AB491" s="55"/>
      <c r="AC491" s="55"/>
      <c r="AD491" s="55"/>
      <c r="AE491" s="55"/>
      <c r="AF491" s="66" t="str">
        <f t="shared" si="42"/>
        <v>-</v>
      </c>
      <c r="AG491" s="67">
        <f>IF(SUMPRODUCT((A$14:A491=A491)*(B$14:B491=B491)*(C$14:C491=C491))&gt;1,0,1)</f>
        <v>0</v>
      </c>
      <c r="AH491" s="68" t="str">
        <f t="shared" si="44"/>
        <v>NO</v>
      </c>
      <c r="AI491" s="68" t="str">
        <f t="shared" si="45"/>
        <v>NO</v>
      </c>
      <c r="AJ491" s="69" t="str">
        <f>IFERROR(VLOOKUP(F491,[1]Tipo!$C$12:$C$27,1,FALSE),"NO")</f>
        <v>NO</v>
      </c>
      <c r="AK491" s="68" t="str">
        <f t="shared" si="46"/>
        <v>NO</v>
      </c>
      <c r="AL491" s="68" t="str">
        <f t="shared" si="47"/>
        <v>NO</v>
      </c>
      <c r="AM491" s="70"/>
      <c r="AN491" s="70"/>
      <c r="AO491" s="70"/>
      <c r="AP491"/>
      <c r="AQ491"/>
      <c r="AR491"/>
      <c r="AS491"/>
      <c r="AT491"/>
      <c r="AU491"/>
      <c r="AV491"/>
      <c r="AW491"/>
      <c r="AX491"/>
      <c r="AY491"/>
      <c r="AZ491"/>
      <c r="BA491"/>
      <c r="BB491"/>
      <c r="BC491"/>
      <c r="BD491"/>
      <c r="BE491"/>
      <c r="BF491"/>
      <c r="BG491"/>
      <c r="BH491"/>
      <c r="BI491"/>
      <c r="BJ491"/>
      <c r="BK491"/>
      <c r="BL491"/>
      <c r="BM491"/>
      <c r="BN491"/>
      <c r="BO491"/>
      <c r="BP491"/>
      <c r="BQ491"/>
    </row>
    <row r="492" spans="1:69" ht="27" hidden="1" customHeight="1" x14ac:dyDescent="0.25">
      <c r="A492" s="55"/>
      <c r="B492" s="47"/>
      <c r="C492" s="48"/>
      <c r="D492" s="79"/>
      <c r="E492" s="48"/>
      <c r="F492" s="49"/>
      <c r="G492" s="50"/>
      <c r="H492" s="51"/>
      <c r="I492" s="52"/>
      <c r="J492" s="53" t="str">
        <f>IF(ISERROR(VLOOKUP(I492,[1]Eje_Pilar!$C$2:$E$47,2,FALSE))," ",VLOOKUP(I492,[1]Eje_Pilar!$C$2:$E$47,2,FALSE))</f>
        <v xml:space="preserve"> </v>
      </c>
      <c r="K492" s="53" t="str">
        <f>IF(ISERROR(VLOOKUP(I492,[1]Eje_Pilar!$C$2:$E$47,3,FALSE))," ",VLOOKUP(I492,[1]Eje_Pilar!$C$2:$E$47,3,FALSE))</f>
        <v xml:space="preserve"> </v>
      </c>
      <c r="L492" s="54"/>
      <c r="M492" s="55"/>
      <c r="N492" s="50"/>
      <c r="O492" s="57"/>
      <c r="P492" s="58"/>
      <c r="Q492" s="59"/>
      <c r="R492" s="60"/>
      <c r="S492" s="57"/>
      <c r="T492" s="61">
        <f t="shared" si="43"/>
        <v>0</v>
      </c>
      <c r="U492" s="62"/>
      <c r="V492" s="63"/>
      <c r="W492" s="63"/>
      <c r="X492" s="63"/>
      <c r="Y492" s="47"/>
      <c r="Z492" s="47"/>
      <c r="AA492" s="65"/>
      <c r="AB492" s="55"/>
      <c r="AC492" s="55"/>
      <c r="AD492" s="55"/>
      <c r="AE492" s="55"/>
      <c r="AF492" s="66" t="str">
        <f t="shared" si="42"/>
        <v>-</v>
      </c>
      <c r="AG492" s="67">
        <f>IF(SUMPRODUCT((A$14:A492=A492)*(B$14:B492=B492)*(C$14:C492=C492))&gt;1,0,1)</f>
        <v>0</v>
      </c>
      <c r="AH492" s="68" t="str">
        <f t="shared" si="44"/>
        <v>NO</v>
      </c>
      <c r="AI492" s="68" t="str">
        <f t="shared" si="45"/>
        <v>NO</v>
      </c>
      <c r="AJ492" s="69" t="str">
        <f>IFERROR(VLOOKUP(F492,[1]Tipo!$C$12:$C$27,1,FALSE),"NO")</f>
        <v>NO</v>
      </c>
      <c r="AK492" s="68" t="str">
        <f t="shared" si="46"/>
        <v>NO</v>
      </c>
      <c r="AL492" s="68" t="str">
        <f t="shared" si="47"/>
        <v>NO</v>
      </c>
      <c r="AM492" s="70"/>
      <c r="AN492" s="70"/>
      <c r="AO492" s="70"/>
      <c r="AP492"/>
      <c r="AQ492"/>
      <c r="AR492"/>
      <c r="AS492"/>
      <c r="AT492"/>
      <c r="AU492"/>
      <c r="AV492"/>
      <c r="AW492"/>
      <c r="AX492"/>
      <c r="AY492"/>
      <c r="AZ492"/>
      <c r="BA492"/>
      <c r="BB492"/>
      <c r="BC492"/>
      <c r="BD492"/>
      <c r="BE492"/>
      <c r="BF492"/>
      <c r="BG492"/>
      <c r="BH492"/>
      <c r="BI492"/>
      <c r="BJ492"/>
      <c r="BK492"/>
      <c r="BL492"/>
      <c r="BM492"/>
      <c r="BN492"/>
      <c r="BO492"/>
      <c r="BP492"/>
      <c r="BQ492"/>
    </row>
    <row r="493" spans="1:69" ht="27" hidden="1" customHeight="1" x14ac:dyDescent="0.25">
      <c r="A493" s="55"/>
      <c r="B493" s="47"/>
      <c r="C493" s="48"/>
      <c r="D493" s="79"/>
      <c r="E493" s="48"/>
      <c r="F493" s="49"/>
      <c r="G493" s="50"/>
      <c r="H493" s="51"/>
      <c r="I493" s="52"/>
      <c r="J493" s="53" t="str">
        <f>IF(ISERROR(VLOOKUP(I493,[1]Eje_Pilar!$C$2:$E$47,2,FALSE))," ",VLOOKUP(I493,[1]Eje_Pilar!$C$2:$E$47,2,FALSE))</f>
        <v xml:space="preserve"> </v>
      </c>
      <c r="K493" s="53" t="str">
        <f>IF(ISERROR(VLOOKUP(I493,[1]Eje_Pilar!$C$2:$E$47,3,FALSE))," ",VLOOKUP(I493,[1]Eje_Pilar!$C$2:$E$47,3,FALSE))</f>
        <v xml:space="preserve"> </v>
      </c>
      <c r="L493" s="54"/>
      <c r="M493" s="55"/>
      <c r="N493" s="50"/>
      <c r="O493" s="57"/>
      <c r="P493" s="58"/>
      <c r="Q493" s="59"/>
      <c r="R493" s="60"/>
      <c r="S493" s="57"/>
      <c r="T493" s="61">
        <f t="shared" si="43"/>
        <v>0</v>
      </c>
      <c r="U493" s="62"/>
      <c r="V493" s="63"/>
      <c r="W493" s="63"/>
      <c r="X493" s="63"/>
      <c r="Y493" s="47"/>
      <c r="Z493" s="47"/>
      <c r="AA493" s="65"/>
      <c r="AB493" s="55"/>
      <c r="AC493" s="55"/>
      <c r="AD493" s="55"/>
      <c r="AE493" s="55"/>
      <c r="AF493" s="66" t="str">
        <f t="shared" si="42"/>
        <v>-</v>
      </c>
      <c r="AG493" s="67">
        <f>IF(SUMPRODUCT((A$14:A493=A493)*(B$14:B493=B493)*(C$14:C493=C493))&gt;1,0,1)</f>
        <v>0</v>
      </c>
      <c r="AH493" s="68" t="str">
        <f t="shared" si="44"/>
        <v>NO</v>
      </c>
      <c r="AI493" s="68" t="str">
        <f t="shared" si="45"/>
        <v>NO</v>
      </c>
      <c r="AJ493" s="69" t="str">
        <f>IFERROR(VLOOKUP(F493,[1]Tipo!$C$12:$C$27,1,FALSE),"NO")</f>
        <v>NO</v>
      </c>
      <c r="AK493" s="68" t="str">
        <f t="shared" si="46"/>
        <v>NO</v>
      </c>
      <c r="AL493" s="68" t="str">
        <f t="shared" si="47"/>
        <v>NO</v>
      </c>
      <c r="AM493" s="70"/>
      <c r="AN493" s="70"/>
      <c r="AO493" s="70"/>
      <c r="AP493"/>
      <c r="AQ493"/>
      <c r="AR493"/>
      <c r="AS493"/>
      <c r="AT493"/>
      <c r="AU493"/>
      <c r="AV493"/>
      <c r="AW493"/>
      <c r="AX493"/>
      <c r="AY493"/>
      <c r="AZ493"/>
      <c r="BA493"/>
      <c r="BB493"/>
      <c r="BC493"/>
      <c r="BD493"/>
      <c r="BE493"/>
      <c r="BF493"/>
      <c r="BG493"/>
      <c r="BH493"/>
      <c r="BI493"/>
      <c r="BJ493"/>
      <c r="BK493"/>
      <c r="BL493"/>
      <c r="BM493"/>
      <c r="BN493"/>
      <c r="BO493"/>
      <c r="BP493"/>
      <c r="BQ493"/>
    </row>
    <row r="494" spans="1:69" ht="27" hidden="1" customHeight="1" x14ac:dyDescent="0.25">
      <c r="A494" s="55"/>
      <c r="B494" s="47"/>
      <c r="C494" s="48"/>
      <c r="D494" s="79"/>
      <c r="E494" s="48"/>
      <c r="F494" s="49"/>
      <c r="G494" s="50"/>
      <c r="H494" s="51"/>
      <c r="I494" s="52"/>
      <c r="J494" s="53" t="str">
        <f>IF(ISERROR(VLOOKUP(I494,[1]Eje_Pilar!$C$2:$E$47,2,FALSE))," ",VLOOKUP(I494,[1]Eje_Pilar!$C$2:$E$47,2,FALSE))</f>
        <v xml:space="preserve"> </v>
      </c>
      <c r="K494" s="53" t="str">
        <f>IF(ISERROR(VLOOKUP(I494,[1]Eje_Pilar!$C$2:$E$47,3,FALSE))," ",VLOOKUP(I494,[1]Eje_Pilar!$C$2:$E$47,3,FALSE))</f>
        <v xml:space="preserve"> </v>
      </c>
      <c r="L494" s="54"/>
      <c r="M494" s="55"/>
      <c r="N494" s="50"/>
      <c r="O494" s="57"/>
      <c r="P494" s="58"/>
      <c r="Q494" s="59"/>
      <c r="R494" s="60"/>
      <c r="S494" s="57"/>
      <c r="T494" s="61">
        <f t="shared" si="43"/>
        <v>0</v>
      </c>
      <c r="U494" s="62"/>
      <c r="V494" s="63"/>
      <c r="W494" s="63"/>
      <c r="X494" s="63"/>
      <c r="Y494" s="47"/>
      <c r="Z494" s="47"/>
      <c r="AA494" s="65"/>
      <c r="AB494" s="55"/>
      <c r="AC494" s="55"/>
      <c r="AD494" s="55"/>
      <c r="AE494" s="55"/>
      <c r="AF494" s="66" t="str">
        <f t="shared" si="42"/>
        <v>-</v>
      </c>
      <c r="AG494" s="67">
        <f>IF(SUMPRODUCT((A$14:A494=A494)*(B$14:B494=B494)*(C$14:C494=C494))&gt;1,0,1)</f>
        <v>0</v>
      </c>
      <c r="AH494" s="68" t="str">
        <f t="shared" si="44"/>
        <v>NO</v>
      </c>
      <c r="AI494" s="68" t="str">
        <f t="shared" si="45"/>
        <v>NO</v>
      </c>
      <c r="AJ494" s="69" t="str">
        <f>IFERROR(VLOOKUP(F494,[1]Tipo!$C$12:$C$27,1,FALSE),"NO")</f>
        <v>NO</v>
      </c>
      <c r="AK494" s="68" t="str">
        <f t="shared" si="46"/>
        <v>NO</v>
      </c>
      <c r="AL494" s="68" t="str">
        <f t="shared" si="47"/>
        <v>NO</v>
      </c>
      <c r="AM494" s="70"/>
      <c r="AN494" s="70"/>
      <c r="AO494" s="70"/>
      <c r="AP494"/>
      <c r="AQ494"/>
      <c r="AR494"/>
      <c r="AS494"/>
      <c r="AT494"/>
      <c r="AU494"/>
      <c r="AV494"/>
      <c r="AW494"/>
      <c r="AX494"/>
      <c r="AY494"/>
      <c r="AZ494"/>
      <c r="BA494"/>
      <c r="BB494"/>
      <c r="BC494"/>
      <c r="BD494"/>
      <c r="BE494"/>
      <c r="BF494"/>
      <c r="BG494"/>
      <c r="BH494"/>
      <c r="BI494"/>
      <c r="BJ494"/>
      <c r="BK494"/>
      <c r="BL494"/>
      <c r="BM494"/>
      <c r="BN494"/>
      <c r="BO494"/>
      <c r="BP494"/>
      <c r="BQ494"/>
    </row>
    <row r="495" spans="1:69" ht="27" hidden="1" customHeight="1" x14ac:dyDescent="0.25">
      <c r="A495" s="55"/>
      <c r="B495" s="47"/>
      <c r="C495" s="48"/>
      <c r="D495" s="79"/>
      <c r="E495" s="48"/>
      <c r="F495" s="49"/>
      <c r="G495" s="50"/>
      <c r="H495" s="51"/>
      <c r="I495" s="52"/>
      <c r="J495" s="53" t="str">
        <f>IF(ISERROR(VLOOKUP(I495,[1]Eje_Pilar!$C$2:$E$47,2,FALSE))," ",VLOOKUP(I495,[1]Eje_Pilar!$C$2:$E$47,2,FALSE))</f>
        <v xml:space="preserve"> </v>
      </c>
      <c r="K495" s="53" t="str">
        <f>IF(ISERROR(VLOOKUP(I495,[1]Eje_Pilar!$C$2:$E$47,3,FALSE))," ",VLOOKUP(I495,[1]Eje_Pilar!$C$2:$E$47,3,FALSE))</f>
        <v xml:space="preserve"> </v>
      </c>
      <c r="L495" s="54"/>
      <c r="M495" s="55"/>
      <c r="N495" s="50"/>
      <c r="O495" s="57"/>
      <c r="P495" s="58"/>
      <c r="Q495" s="59"/>
      <c r="R495" s="60"/>
      <c r="S495" s="57"/>
      <c r="T495" s="61">
        <f t="shared" si="43"/>
        <v>0</v>
      </c>
      <c r="U495" s="62"/>
      <c r="V495" s="63"/>
      <c r="W495" s="63"/>
      <c r="X495" s="63"/>
      <c r="Y495" s="47"/>
      <c r="Z495" s="47"/>
      <c r="AA495" s="65"/>
      <c r="AB495" s="55"/>
      <c r="AC495" s="55"/>
      <c r="AD495" s="55"/>
      <c r="AE495" s="55"/>
      <c r="AF495" s="66" t="str">
        <f t="shared" si="42"/>
        <v>-</v>
      </c>
      <c r="AG495" s="67">
        <f>IF(SUMPRODUCT((A$14:A495=A495)*(B$14:B495=B495)*(C$14:C495=C495))&gt;1,0,1)</f>
        <v>0</v>
      </c>
      <c r="AH495" s="68" t="str">
        <f t="shared" si="44"/>
        <v>NO</v>
      </c>
      <c r="AI495" s="68" t="str">
        <f t="shared" si="45"/>
        <v>NO</v>
      </c>
      <c r="AJ495" s="69" t="str">
        <f>IFERROR(VLOOKUP(F495,[1]Tipo!$C$12:$C$27,1,FALSE),"NO")</f>
        <v>NO</v>
      </c>
      <c r="AK495" s="68" t="str">
        <f t="shared" si="46"/>
        <v>NO</v>
      </c>
      <c r="AL495" s="68" t="str">
        <f t="shared" si="47"/>
        <v>NO</v>
      </c>
      <c r="AM495" s="70"/>
      <c r="AN495" s="70"/>
      <c r="AO495" s="70"/>
      <c r="AP495"/>
      <c r="AQ495"/>
      <c r="AR495"/>
      <c r="AS495"/>
      <c r="AT495"/>
      <c r="AU495"/>
      <c r="AV495"/>
      <c r="AW495"/>
      <c r="AX495"/>
      <c r="AY495"/>
      <c r="AZ495"/>
      <c r="BA495"/>
      <c r="BB495"/>
      <c r="BC495"/>
      <c r="BD495"/>
      <c r="BE495"/>
      <c r="BF495"/>
      <c r="BG495"/>
      <c r="BH495"/>
      <c r="BI495"/>
      <c r="BJ495"/>
      <c r="BK495"/>
      <c r="BL495"/>
      <c r="BM495"/>
      <c r="BN495"/>
      <c r="BO495"/>
      <c r="BP495"/>
      <c r="BQ495"/>
    </row>
    <row r="496" spans="1:69" ht="27" hidden="1" customHeight="1" x14ac:dyDescent="0.25">
      <c r="A496" s="55"/>
      <c r="B496" s="47"/>
      <c r="C496" s="48"/>
      <c r="D496" s="79"/>
      <c r="E496" s="48"/>
      <c r="F496" s="49"/>
      <c r="G496" s="50"/>
      <c r="H496" s="51"/>
      <c r="I496" s="52"/>
      <c r="J496" s="53" t="str">
        <f>IF(ISERROR(VLOOKUP(I496,[1]Eje_Pilar!$C$2:$E$47,2,FALSE))," ",VLOOKUP(I496,[1]Eje_Pilar!$C$2:$E$47,2,FALSE))</f>
        <v xml:space="preserve"> </v>
      </c>
      <c r="K496" s="53" t="str">
        <f>IF(ISERROR(VLOOKUP(I496,[1]Eje_Pilar!$C$2:$E$47,3,FALSE))," ",VLOOKUP(I496,[1]Eje_Pilar!$C$2:$E$47,3,FALSE))</f>
        <v xml:space="preserve"> </v>
      </c>
      <c r="L496" s="54"/>
      <c r="M496" s="55"/>
      <c r="N496" s="50"/>
      <c r="O496" s="57"/>
      <c r="P496" s="58"/>
      <c r="Q496" s="59"/>
      <c r="R496" s="60"/>
      <c r="S496" s="57"/>
      <c r="T496" s="61">
        <f t="shared" si="43"/>
        <v>0</v>
      </c>
      <c r="U496" s="62"/>
      <c r="V496" s="63"/>
      <c r="W496" s="63"/>
      <c r="X496" s="63"/>
      <c r="Y496" s="47"/>
      <c r="Z496" s="47"/>
      <c r="AA496" s="65"/>
      <c r="AB496" s="55"/>
      <c r="AC496" s="55"/>
      <c r="AD496" s="55"/>
      <c r="AE496" s="55"/>
      <c r="AF496" s="66" t="str">
        <f t="shared" si="42"/>
        <v>-</v>
      </c>
      <c r="AG496" s="67">
        <f>IF(SUMPRODUCT((A$14:A496=A496)*(B$14:B496=B496)*(C$14:C496=C496))&gt;1,0,1)</f>
        <v>0</v>
      </c>
      <c r="AH496" s="68" t="str">
        <f t="shared" si="44"/>
        <v>NO</v>
      </c>
      <c r="AI496" s="68" t="str">
        <f t="shared" si="45"/>
        <v>NO</v>
      </c>
      <c r="AJ496" s="69" t="str">
        <f>IFERROR(VLOOKUP(F496,[1]Tipo!$C$12:$C$27,1,FALSE),"NO")</f>
        <v>NO</v>
      </c>
      <c r="AK496" s="68" t="str">
        <f t="shared" si="46"/>
        <v>NO</v>
      </c>
      <c r="AL496" s="68" t="str">
        <f t="shared" si="47"/>
        <v>NO</v>
      </c>
      <c r="AM496" s="70"/>
      <c r="AN496" s="70"/>
      <c r="AO496" s="70"/>
      <c r="AP496"/>
      <c r="AQ496"/>
      <c r="AR496"/>
      <c r="AS496"/>
      <c r="AT496"/>
      <c r="AU496"/>
      <c r="AV496"/>
      <c r="AW496"/>
      <c r="AX496"/>
      <c r="AY496"/>
      <c r="AZ496"/>
      <c r="BA496"/>
      <c r="BB496"/>
      <c r="BC496"/>
      <c r="BD496"/>
      <c r="BE496"/>
      <c r="BF496"/>
      <c r="BG496"/>
      <c r="BH496"/>
      <c r="BI496"/>
      <c r="BJ496"/>
      <c r="BK496"/>
      <c r="BL496"/>
      <c r="BM496"/>
      <c r="BN496"/>
      <c r="BO496"/>
      <c r="BP496"/>
      <c r="BQ496"/>
    </row>
    <row r="497" spans="1:69" ht="27" hidden="1" customHeight="1" x14ac:dyDescent="0.25">
      <c r="A497" s="55"/>
      <c r="B497" s="47"/>
      <c r="C497" s="48"/>
      <c r="D497" s="79"/>
      <c r="E497" s="48"/>
      <c r="F497" s="49"/>
      <c r="G497" s="50"/>
      <c r="H497" s="51"/>
      <c r="I497" s="52"/>
      <c r="J497" s="53" t="str">
        <f>IF(ISERROR(VLOOKUP(I497,[1]Eje_Pilar!$C$2:$E$47,2,FALSE))," ",VLOOKUP(I497,[1]Eje_Pilar!$C$2:$E$47,2,FALSE))</f>
        <v xml:space="preserve"> </v>
      </c>
      <c r="K497" s="53" t="str">
        <f>IF(ISERROR(VLOOKUP(I497,[1]Eje_Pilar!$C$2:$E$47,3,FALSE))," ",VLOOKUP(I497,[1]Eje_Pilar!$C$2:$E$47,3,FALSE))</f>
        <v xml:space="preserve"> </v>
      </c>
      <c r="L497" s="54"/>
      <c r="M497" s="55"/>
      <c r="N497" s="50"/>
      <c r="O497" s="57"/>
      <c r="P497" s="58"/>
      <c r="Q497" s="59"/>
      <c r="R497" s="60"/>
      <c r="S497" s="57"/>
      <c r="T497" s="61">
        <f t="shared" si="43"/>
        <v>0</v>
      </c>
      <c r="U497" s="62"/>
      <c r="V497" s="63"/>
      <c r="W497" s="63"/>
      <c r="X497" s="63"/>
      <c r="Y497" s="47"/>
      <c r="Z497" s="47"/>
      <c r="AA497" s="65"/>
      <c r="AB497" s="55"/>
      <c r="AC497" s="55"/>
      <c r="AD497" s="55"/>
      <c r="AE497" s="55"/>
      <c r="AF497" s="66" t="str">
        <f t="shared" si="42"/>
        <v>-</v>
      </c>
      <c r="AG497" s="67">
        <f>IF(SUMPRODUCT((A$14:A497=A497)*(B$14:B497=B497)*(C$14:C497=C497))&gt;1,0,1)</f>
        <v>0</v>
      </c>
      <c r="AH497" s="68" t="str">
        <f t="shared" si="44"/>
        <v>NO</v>
      </c>
      <c r="AI497" s="68" t="str">
        <f t="shared" si="45"/>
        <v>NO</v>
      </c>
      <c r="AJ497" s="69" t="str">
        <f>IFERROR(VLOOKUP(F497,[1]Tipo!$C$12:$C$27,1,FALSE),"NO")</f>
        <v>NO</v>
      </c>
      <c r="AK497" s="68" t="str">
        <f t="shared" si="46"/>
        <v>NO</v>
      </c>
      <c r="AL497" s="68" t="str">
        <f t="shared" si="47"/>
        <v>NO</v>
      </c>
      <c r="AM497" s="70"/>
      <c r="AN497" s="70"/>
      <c r="AO497" s="70"/>
      <c r="AP497"/>
      <c r="AQ497"/>
      <c r="AR497"/>
      <c r="AS497"/>
      <c r="AT497"/>
      <c r="AU497"/>
      <c r="AV497"/>
      <c r="AW497"/>
      <c r="AX497"/>
      <c r="AY497"/>
      <c r="AZ497"/>
      <c r="BA497"/>
      <c r="BB497"/>
      <c r="BC497"/>
      <c r="BD497"/>
      <c r="BE497"/>
      <c r="BF497"/>
      <c r="BG497"/>
      <c r="BH497"/>
      <c r="BI497"/>
      <c r="BJ497"/>
      <c r="BK497"/>
      <c r="BL497"/>
      <c r="BM497"/>
      <c r="BN497"/>
      <c r="BO497"/>
      <c r="BP497"/>
      <c r="BQ497"/>
    </row>
    <row r="498" spans="1:69" ht="27" hidden="1" customHeight="1" x14ac:dyDescent="0.25">
      <c r="A498" s="55"/>
      <c r="B498" s="47"/>
      <c r="C498" s="48"/>
      <c r="D498" s="79"/>
      <c r="E498" s="48"/>
      <c r="F498" s="49"/>
      <c r="G498" s="50"/>
      <c r="H498" s="51"/>
      <c r="I498" s="52"/>
      <c r="J498" s="53" t="str">
        <f>IF(ISERROR(VLOOKUP(I498,[1]Eje_Pilar!$C$2:$E$47,2,FALSE))," ",VLOOKUP(I498,[1]Eje_Pilar!$C$2:$E$47,2,FALSE))</f>
        <v xml:space="preserve"> </v>
      </c>
      <c r="K498" s="53" t="str">
        <f>IF(ISERROR(VLOOKUP(I498,[1]Eje_Pilar!$C$2:$E$47,3,FALSE))," ",VLOOKUP(I498,[1]Eje_Pilar!$C$2:$E$47,3,FALSE))</f>
        <v xml:space="preserve"> </v>
      </c>
      <c r="L498" s="54"/>
      <c r="M498" s="55"/>
      <c r="N498" s="50"/>
      <c r="O498" s="57"/>
      <c r="P498" s="58"/>
      <c r="Q498" s="59"/>
      <c r="R498" s="60"/>
      <c r="S498" s="57"/>
      <c r="T498" s="61">
        <f t="shared" si="43"/>
        <v>0</v>
      </c>
      <c r="U498" s="62"/>
      <c r="V498" s="63"/>
      <c r="W498" s="63"/>
      <c r="X498" s="63"/>
      <c r="Y498" s="47"/>
      <c r="Z498" s="47"/>
      <c r="AA498" s="65"/>
      <c r="AB498" s="55"/>
      <c r="AC498" s="55"/>
      <c r="AD498" s="55"/>
      <c r="AE498" s="55"/>
      <c r="AF498" s="66" t="str">
        <f t="shared" si="42"/>
        <v>-</v>
      </c>
      <c r="AG498" s="67">
        <f>IF(SUMPRODUCT((A$14:A498=A498)*(B$14:B498=B498)*(C$14:C498=C498))&gt;1,0,1)</f>
        <v>0</v>
      </c>
      <c r="AH498" s="68" t="str">
        <f t="shared" si="44"/>
        <v>NO</v>
      </c>
      <c r="AI498" s="68" t="str">
        <f t="shared" si="45"/>
        <v>NO</v>
      </c>
      <c r="AJ498" s="69" t="str">
        <f>IFERROR(VLOOKUP(F498,[1]Tipo!$C$12:$C$27,1,FALSE),"NO")</f>
        <v>NO</v>
      </c>
      <c r="AK498" s="68" t="str">
        <f t="shared" si="46"/>
        <v>NO</v>
      </c>
      <c r="AL498" s="68" t="str">
        <f t="shared" si="47"/>
        <v>NO</v>
      </c>
      <c r="AM498" s="70"/>
      <c r="AN498" s="70"/>
      <c r="AO498" s="70"/>
      <c r="AP498"/>
      <c r="AQ498"/>
      <c r="AR498"/>
      <c r="AS498"/>
      <c r="AT498"/>
      <c r="AU498"/>
      <c r="AV498"/>
      <c r="AW498"/>
      <c r="AX498"/>
      <c r="AY498"/>
      <c r="AZ498"/>
      <c r="BA498"/>
      <c r="BB498"/>
      <c r="BC498"/>
      <c r="BD498"/>
      <c r="BE498"/>
      <c r="BF498"/>
      <c r="BG498"/>
      <c r="BH498"/>
      <c r="BI498"/>
      <c r="BJ498"/>
      <c r="BK498"/>
      <c r="BL498"/>
      <c r="BM498"/>
      <c r="BN498"/>
      <c r="BO498"/>
      <c r="BP498"/>
      <c r="BQ498"/>
    </row>
    <row r="499" spans="1:69" ht="27" hidden="1" customHeight="1" x14ac:dyDescent="0.25">
      <c r="A499" s="55"/>
      <c r="B499" s="47"/>
      <c r="C499" s="48"/>
      <c r="D499" s="79"/>
      <c r="E499" s="48"/>
      <c r="F499" s="49"/>
      <c r="G499" s="50"/>
      <c r="H499" s="51"/>
      <c r="I499" s="52"/>
      <c r="J499" s="53" t="str">
        <f>IF(ISERROR(VLOOKUP(I499,[1]Eje_Pilar!$C$2:$E$47,2,FALSE))," ",VLOOKUP(I499,[1]Eje_Pilar!$C$2:$E$47,2,FALSE))</f>
        <v xml:space="preserve"> </v>
      </c>
      <c r="K499" s="53" t="str">
        <f>IF(ISERROR(VLOOKUP(I499,[1]Eje_Pilar!$C$2:$E$47,3,FALSE))," ",VLOOKUP(I499,[1]Eje_Pilar!$C$2:$E$47,3,FALSE))</f>
        <v xml:space="preserve"> </v>
      </c>
      <c r="L499" s="54"/>
      <c r="M499" s="55"/>
      <c r="N499" s="50"/>
      <c r="O499" s="57"/>
      <c r="P499" s="58"/>
      <c r="Q499" s="59"/>
      <c r="R499" s="60"/>
      <c r="S499" s="57"/>
      <c r="T499" s="61">
        <f t="shared" si="43"/>
        <v>0</v>
      </c>
      <c r="U499" s="62"/>
      <c r="V499" s="63"/>
      <c r="W499" s="63"/>
      <c r="X499" s="63"/>
      <c r="Y499" s="47"/>
      <c r="Z499" s="47"/>
      <c r="AA499" s="65"/>
      <c r="AB499" s="55"/>
      <c r="AC499" s="55"/>
      <c r="AD499" s="55"/>
      <c r="AE499" s="55"/>
      <c r="AF499" s="66" t="str">
        <f t="shared" si="42"/>
        <v>-</v>
      </c>
      <c r="AG499" s="67">
        <f>IF(SUMPRODUCT((A$14:A499=A499)*(B$14:B499=B499)*(C$14:C499=C499))&gt;1,0,1)</f>
        <v>0</v>
      </c>
      <c r="AH499" s="68" t="str">
        <f t="shared" si="44"/>
        <v>NO</v>
      </c>
      <c r="AI499" s="68" t="str">
        <f t="shared" si="45"/>
        <v>NO</v>
      </c>
      <c r="AJ499" s="69" t="str">
        <f>IFERROR(VLOOKUP(F499,[1]Tipo!$C$12:$C$27,1,FALSE),"NO")</f>
        <v>NO</v>
      </c>
      <c r="AK499" s="68" t="str">
        <f t="shared" si="46"/>
        <v>NO</v>
      </c>
      <c r="AL499" s="68" t="str">
        <f t="shared" si="47"/>
        <v>NO</v>
      </c>
      <c r="AM499" s="70"/>
      <c r="AN499" s="70"/>
      <c r="AO499" s="70"/>
      <c r="AP499"/>
      <c r="AQ499"/>
      <c r="AR499"/>
      <c r="AS499"/>
      <c r="AT499"/>
      <c r="AU499"/>
      <c r="AV499"/>
      <c r="AW499"/>
      <c r="AX499"/>
      <c r="AY499"/>
      <c r="AZ499"/>
      <c r="BA499"/>
      <c r="BB499"/>
      <c r="BC499"/>
      <c r="BD499"/>
      <c r="BE499"/>
      <c r="BF499"/>
      <c r="BG499"/>
      <c r="BH499"/>
      <c r="BI499"/>
      <c r="BJ499"/>
      <c r="BK499"/>
      <c r="BL499"/>
      <c r="BM499"/>
      <c r="BN499"/>
      <c r="BO499"/>
      <c r="BP499"/>
      <c r="BQ499"/>
    </row>
    <row r="500" spans="1:69" ht="27" hidden="1" customHeight="1" x14ac:dyDescent="0.25">
      <c r="A500" s="55"/>
      <c r="B500" s="47"/>
      <c r="C500" s="48"/>
      <c r="D500" s="79"/>
      <c r="E500" s="48"/>
      <c r="F500" s="49"/>
      <c r="G500" s="50"/>
      <c r="H500" s="51"/>
      <c r="I500" s="52"/>
      <c r="J500" s="53" t="str">
        <f>IF(ISERROR(VLOOKUP(I500,[1]Eje_Pilar!$C$2:$E$47,2,FALSE))," ",VLOOKUP(I500,[1]Eje_Pilar!$C$2:$E$47,2,FALSE))</f>
        <v xml:space="preserve"> </v>
      </c>
      <c r="K500" s="53" t="str">
        <f>IF(ISERROR(VLOOKUP(I500,[1]Eje_Pilar!$C$2:$E$47,3,FALSE))," ",VLOOKUP(I500,[1]Eje_Pilar!$C$2:$E$47,3,FALSE))</f>
        <v xml:space="preserve"> </v>
      </c>
      <c r="L500" s="54"/>
      <c r="M500" s="55"/>
      <c r="N500" s="50"/>
      <c r="O500" s="57"/>
      <c r="P500" s="58"/>
      <c r="Q500" s="59"/>
      <c r="R500" s="60"/>
      <c r="S500" s="57"/>
      <c r="T500" s="61">
        <f t="shared" si="43"/>
        <v>0</v>
      </c>
      <c r="U500" s="62"/>
      <c r="V500" s="63"/>
      <c r="W500" s="63"/>
      <c r="X500" s="63"/>
      <c r="Y500" s="47"/>
      <c r="Z500" s="47"/>
      <c r="AA500" s="65"/>
      <c r="AB500" s="55"/>
      <c r="AC500" s="55"/>
      <c r="AD500" s="55"/>
      <c r="AE500" s="55"/>
      <c r="AF500" s="66" t="str">
        <f t="shared" si="42"/>
        <v>-</v>
      </c>
      <c r="AG500" s="67">
        <f>IF(SUMPRODUCT((A$14:A500=A500)*(B$14:B500=B500)*(C$14:C500=C500))&gt;1,0,1)</f>
        <v>0</v>
      </c>
      <c r="AH500" s="68" t="str">
        <f t="shared" si="44"/>
        <v>NO</v>
      </c>
      <c r="AI500" s="68" t="str">
        <f t="shared" si="45"/>
        <v>NO</v>
      </c>
      <c r="AJ500" s="69" t="str">
        <f>IFERROR(VLOOKUP(F500,[1]Tipo!$C$12:$C$27,1,FALSE),"NO")</f>
        <v>NO</v>
      </c>
      <c r="AK500" s="68" t="str">
        <f t="shared" si="46"/>
        <v>NO</v>
      </c>
      <c r="AL500" s="68" t="str">
        <f t="shared" si="47"/>
        <v>NO</v>
      </c>
      <c r="AM500" s="70"/>
      <c r="AN500" s="70"/>
      <c r="AO500" s="70"/>
      <c r="AP500"/>
      <c r="AQ500"/>
      <c r="AR500"/>
      <c r="AS500"/>
      <c r="AT500"/>
      <c r="AU500"/>
      <c r="AV500"/>
      <c r="AW500"/>
      <c r="AX500"/>
      <c r="AY500"/>
      <c r="AZ500"/>
      <c r="BA500"/>
      <c r="BB500"/>
      <c r="BC500"/>
      <c r="BD500"/>
      <c r="BE500"/>
      <c r="BF500"/>
      <c r="BG500"/>
      <c r="BH500"/>
      <c r="BI500"/>
      <c r="BJ500"/>
      <c r="BK500"/>
      <c r="BL500"/>
      <c r="BM500"/>
      <c r="BN500"/>
      <c r="BO500"/>
      <c r="BP500"/>
      <c r="BQ500"/>
    </row>
    <row r="501" spans="1:69" ht="27" hidden="1" customHeight="1" x14ac:dyDescent="0.25">
      <c r="A501" s="55"/>
      <c r="B501" s="47"/>
      <c r="C501" s="48"/>
      <c r="D501" s="79"/>
      <c r="E501" s="48"/>
      <c r="F501" s="49"/>
      <c r="G501" s="50"/>
      <c r="H501" s="51"/>
      <c r="I501" s="52"/>
      <c r="J501" s="53" t="str">
        <f>IF(ISERROR(VLOOKUP(I501,[1]Eje_Pilar!$C$2:$E$47,2,FALSE))," ",VLOOKUP(I501,[1]Eje_Pilar!$C$2:$E$47,2,FALSE))</f>
        <v xml:space="preserve"> </v>
      </c>
      <c r="K501" s="53" t="str">
        <f>IF(ISERROR(VLOOKUP(I501,[1]Eje_Pilar!$C$2:$E$47,3,FALSE))," ",VLOOKUP(I501,[1]Eje_Pilar!$C$2:$E$47,3,FALSE))</f>
        <v xml:space="preserve"> </v>
      </c>
      <c r="L501" s="54"/>
      <c r="M501" s="55"/>
      <c r="N501" s="50"/>
      <c r="O501" s="57"/>
      <c r="P501" s="58"/>
      <c r="Q501" s="59"/>
      <c r="R501" s="60"/>
      <c r="S501" s="57"/>
      <c r="T501" s="61">
        <f t="shared" si="43"/>
        <v>0</v>
      </c>
      <c r="U501" s="62"/>
      <c r="V501" s="63"/>
      <c r="W501" s="63"/>
      <c r="X501" s="63"/>
      <c r="Y501" s="47"/>
      <c r="Z501" s="47"/>
      <c r="AA501" s="65"/>
      <c r="AB501" s="55"/>
      <c r="AC501" s="55"/>
      <c r="AD501" s="55"/>
      <c r="AE501" s="55"/>
      <c r="AF501" s="66" t="str">
        <f t="shared" si="42"/>
        <v>-</v>
      </c>
      <c r="AG501" s="67">
        <f>IF(SUMPRODUCT((A$14:A501=A501)*(B$14:B501=B501)*(C$14:C501=C501))&gt;1,0,1)</f>
        <v>0</v>
      </c>
      <c r="AH501" s="68" t="str">
        <f t="shared" si="44"/>
        <v>NO</v>
      </c>
      <c r="AI501" s="68" t="str">
        <f t="shared" si="45"/>
        <v>NO</v>
      </c>
      <c r="AJ501" s="69" t="str">
        <f>IFERROR(VLOOKUP(F501,[1]Tipo!$C$12:$C$27,1,FALSE),"NO")</f>
        <v>NO</v>
      </c>
      <c r="AK501" s="68" t="str">
        <f t="shared" si="46"/>
        <v>NO</v>
      </c>
      <c r="AL501" s="68" t="str">
        <f t="shared" si="47"/>
        <v>NO</v>
      </c>
      <c r="AM501" s="70"/>
      <c r="AN501" s="70"/>
      <c r="AO501" s="70"/>
      <c r="AP501"/>
      <c r="AQ501"/>
      <c r="AR501"/>
      <c r="AS501"/>
      <c r="AT501"/>
      <c r="AU501"/>
      <c r="AV501"/>
      <c r="AW501"/>
      <c r="AX501"/>
      <c r="AY501"/>
      <c r="AZ501"/>
      <c r="BA501"/>
      <c r="BB501"/>
      <c r="BC501"/>
      <c r="BD501"/>
      <c r="BE501"/>
      <c r="BF501"/>
      <c r="BG501"/>
      <c r="BH501"/>
      <c r="BI501"/>
      <c r="BJ501"/>
      <c r="BK501"/>
      <c r="BL501"/>
      <c r="BM501"/>
      <c r="BN501"/>
      <c r="BO501"/>
      <c r="BP501"/>
      <c r="BQ501"/>
    </row>
    <row r="502" spans="1:69" ht="27" hidden="1" customHeight="1" x14ac:dyDescent="0.25">
      <c r="A502" s="55"/>
      <c r="B502" s="47"/>
      <c r="C502" s="48"/>
      <c r="D502" s="79"/>
      <c r="E502" s="48"/>
      <c r="F502" s="49"/>
      <c r="G502" s="50"/>
      <c r="H502" s="51"/>
      <c r="I502" s="52"/>
      <c r="J502" s="53" t="str">
        <f>IF(ISERROR(VLOOKUP(I502,[1]Eje_Pilar!$C$2:$E$47,2,FALSE))," ",VLOOKUP(I502,[1]Eje_Pilar!$C$2:$E$47,2,FALSE))</f>
        <v xml:space="preserve"> </v>
      </c>
      <c r="K502" s="53" t="str">
        <f>IF(ISERROR(VLOOKUP(I502,[1]Eje_Pilar!$C$2:$E$47,3,FALSE))," ",VLOOKUP(I502,[1]Eje_Pilar!$C$2:$E$47,3,FALSE))</f>
        <v xml:space="preserve"> </v>
      </c>
      <c r="L502" s="54"/>
      <c r="M502" s="55"/>
      <c r="N502" s="50"/>
      <c r="O502" s="57"/>
      <c r="P502" s="58"/>
      <c r="Q502" s="59"/>
      <c r="R502" s="60"/>
      <c r="S502" s="57"/>
      <c r="T502" s="61">
        <f t="shared" si="43"/>
        <v>0</v>
      </c>
      <c r="U502" s="62"/>
      <c r="V502" s="63"/>
      <c r="W502" s="63"/>
      <c r="X502" s="63"/>
      <c r="Y502" s="47"/>
      <c r="Z502" s="47"/>
      <c r="AA502" s="65"/>
      <c r="AB502" s="55"/>
      <c r="AC502" s="55"/>
      <c r="AD502" s="55"/>
      <c r="AE502" s="55"/>
      <c r="AF502" s="66" t="str">
        <f t="shared" si="42"/>
        <v>-</v>
      </c>
      <c r="AG502" s="67">
        <f>IF(SUMPRODUCT((A$14:A502=A502)*(B$14:B502=B502)*(C$14:C502=C502))&gt;1,0,1)</f>
        <v>0</v>
      </c>
      <c r="AH502" s="68" t="str">
        <f t="shared" si="44"/>
        <v>NO</v>
      </c>
      <c r="AI502" s="68" t="str">
        <f t="shared" si="45"/>
        <v>NO</v>
      </c>
      <c r="AJ502" s="69" t="str">
        <f>IFERROR(VLOOKUP(F502,[1]Tipo!$C$12:$C$27,1,FALSE),"NO")</f>
        <v>NO</v>
      </c>
      <c r="AK502" s="68" t="str">
        <f t="shared" si="46"/>
        <v>NO</v>
      </c>
      <c r="AL502" s="68" t="str">
        <f t="shared" si="47"/>
        <v>NO</v>
      </c>
      <c r="AM502" s="70"/>
      <c r="AN502" s="70"/>
      <c r="AO502" s="70"/>
      <c r="AP502"/>
      <c r="AQ502"/>
      <c r="AR502"/>
      <c r="AS502"/>
      <c r="AT502"/>
      <c r="AU502"/>
      <c r="AV502"/>
      <c r="AW502"/>
      <c r="AX502"/>
      <c r="AY502"/>
      <c r="AZ502"/>
      <c r="BA502"/>
      <c r="BB502"/>
      <c r="BC502"/>
      <c r="BD502"/>
      <c r="BE502"/>
      <c r="BF502"/>
      <c r="BG502"/>
      <c r="BH502"/>
      <c r="BI502"/>
      <c r="BJ502"/>
      <c r="BK502"/>
      <c r="BL502"/>
      <c r="BM502"/>
      <c r="BN502"/>
      <c r="BO502"/>
      <c r="BP502"/>
      <c r="BQ502"/>
    </row>
    <row r="503" spans="1:69" ht="27" hidden="1" customHeight="1" x14ac:dyDescent="0.25">
      <c r="A503" s="55"/>
      <c r="B503" s="47"/>
      <c r="C503" s="48"/>
      <c r="D503" s="79"/>
      <c r="E503" s="48"/>
      <c r="F503" s="49"/>
      <c r="G503" s="50"/>
      <c r="H503" s="51"/>
      <c r="I503" s="52"/>
      <c r="J503" s="53" t="str">
        <f>IF(ISERROR(VLOOKUP(I503,[1]Eje_Pilar!$C$2:$E$47,2,FALSE))," ",VLOOKUP(I503,[1]Eje_Pilar!$C$2:$E$47,2,FALSE))</f>
        <v xml:space="preserve"> </v>
      </c>
      <c r="K503" s="53" t="str">
        <f>IF(ISERROR(VLOOKUP(I503,[1]Eje_Pilar!$C$2:$E$47,3,FALSE))," ",VLOOKUP(I503,[1]Eje_Pilar!$C$2:$E$47,3,FALSE))</f>
        <v xml:space="preserve"> </v>
      </c>
      <c r="L503" s="54"/>
      <c r="M503" s="55"/>
      <c r="N503" s="50"/>
      <c r="O503" s="57"/>
      <c r="P503" s="58"/>
      <c r="Q503" s="59"/>
      <c r="R503" s="60"/>
      <c r="S503" s="57"/>
      <c r="T503" s="61">
        <f t="shared" si="43"/>
        <v>0</v>
      </c>
      <c r="U503" s="62"/>
      <c r="V503" s="63"/>
      <c r="W503" s="63"/>
      <c r="X503" s="63"/>
      <c r="Y503" s="47"/>
      <c r="Z503" s="47"/>
      <c r="AA503" s="65"/>
      <c r="AB503" s="55"/>
      <c r="AC503" s="55"/>
      <c r="AD503" s="55"/>
      <c r="AE503" s="55"/>
      <c r="AF503" s="66" t="str">
        <f t="shared" si="42"/>
        <v>-</v>
      </c>
      <c r="AG503" s="67">
        <f>IF(SUMPRODUCT((A$14:A503=A503)*(B$14:B503=B503)*(C$14:C503=C503))&gt;1,0,1)</f>
        <v>0</v>
      </c>
      <c r="AH503" s="68" t="str">
        <f t="shared" si="44"/>
        <v>NO</v>
      </c>
      <c r="AI503" s="68" t="str">
        <f t="shared" si="45"/>
        <v>NO</v>
      </c>
      <c r="AJ503" s="69" t="str">
        <f>IFERROR(VLOOKUP(F503,[1]Tipo!$C$12:$C$27,1,FALSE),"NO")</f>
        <v>NO</v>
      </c>
      <c r="AK503" s="68" t="str">
        <f t="shared" si="46"/>
        <v>NO</v>
      </c>
      <c r="AL503" s="68" t="str">
        <f t="shared" si="47"/>
        <v>NO</v>
      </c>
      <c r="AM503" s="70"/>
      <c r="AN503" s="70"/>
      <c r="AO503" s="70"/>
      <c r="AP503"/>
      <c r="AQ503"/>
      <c r="AR503"/>
      <c r="AS503"/>
      <c r="AT503"/>
      <c r="AU503"/>
      <c r="AV503"/>
      <c r="AW503"/>
      <c r="AX503"/>
      <c r="AY503"/>
      <c r="AZ503"/>
      <c r="BA503"/>
      <c r="BB503"/>
      <c r="BC503"/>
      <c r="BD503"/>
      <c r="BE503"/>
      <c r="BF503"/>
      <c r="BG503"/>
      <c r="BH503"/>
      <c r="BI503"/>
      <c r="BJ503"/>
      <c r="BK503"/>
      <c r="BL503"/>
      <c r="BM503"/>
      <c r="BN503"/>
      <c r="BO503"/>
      <c r="BP503"/>
      <c r="BQ503"/>
    </row>
    <row r="504" spans="1:69" ht="27" hidden="1" customHeight="1" x14ac:dyDescent="0.25">
      <c r="A504" s="55"/>
      <c r="B504" s="47"/>
      <c r="C504" s="48"/>
      <c r="D504" s="79"/>
      <c r="E504" s="48"/>
      <c r="F504" s="49"/>
      <c r="G504" s="50"/>
      <c r="H504" s="51"/>
      <c r="I504" s="52"/>
      <c r="J504" s="53" t="str">
        <f>IF(ISERROR(VLOOKUP(I504,[1]Eje_Pilar!$C$2:$E$47,2,FALSE))," ",VLOOKUP(I504,[1]Eje_Pilar!$C$2:$E$47,2,FALSE))</f>
        <v xml:space="preserve"> </v>
      </c>
      <c r="K504" s="53" t="str">
        <f>IF(ISERROR(VLOOKUP(I504,[1]Eje_Pilar!$C$2:$E$47,3,FALSE))," ",VLOOKUP(I504,[1]Eje_Pilar!$C$2:$E$47,3,FALSE))</f>
        <v xml:space="preserve"> </v>
      </c>
      <c r="L504" s="54"/>
      <c r="M504" s="55"/>
      <c r="N504" s="50"/>
      <c r="O504" s="57"/>
      <c r="P504" s="58"/>
      <c r="Q504" s="59"/>
      <c r="R504" s="60"/>
      <c r="S504" s="57"/>
      <c r="T504" s="61">
        <f t="shared" si="43"/>
        <v>0</v>
      </c>
      <c r="U504" s="62"/>
      <c r="V504" s="63"/>
      <c r="W504" s="63"/>
      <c r="X504" s="63"/>
      <c r="Y504" s="47"/>
      <c r="Z504" s="47"/>
      <c r="AA504" s="65"/>
      <c r="AB504" s="55"/>
      <c r="AC504" s="55"/>
      <c r="AD504" s="55"/>
      <c r="AE504" s="55"/>
      <c r="AF504" s="66" t="str">
        <f t="shared" si="42"/>
        <v>-</v>
      </c>
      <c r="AG504" s="67">
        <f>IF(SUMPRODUCT((A$14:A504=A504)*(B$14:B504=B504)*(C$14:C504=C504))&gt;1,0,1)</f>
        <v>0</v>
      </c>
      <c r="AH504" s="68" t="str">
        <f t="shared" si="44"/>
        <v>NO</v>
      </c>
      <c r="AI504" s="68" t="str">
        <f t="shared" si="45"/>
        <v>NO</v>
      </c>
      <c r="AJ504" s="69" t="str">
        <f>IFERROR(VLOOKUP(F504,[1]Tipo!$C$12:$C$27,1,FALSE),"NO")</f>
        <v>NO</v>
      </c>
      <c r="AK504" s="68" t="str">
        <f t="shared" si="46"/>
        <v>NO</v>
      </c>
      <c r="AL504" s="68" t="str">
        <f t="shared" si="47"/>
        <v>NO</v>
      </c>
      <c r="AM504" s="70"/>
      <c r="AN504" s="70"/>
      <c r="AO504" s="70"/>
      <c r="AP504"/>
      <c r="AQ504"/>
      <c r="AR504"/>
      <c r="AS504"/>
      <c r="AT504"/>
      <c r="AU504"/>
      <c r="AV504"/>
      <c r="AW504"/>
      <c r="AX504"/>
      <c r="AY504"/>
      <c r="AZ504"/>
      <c r="BA504"/>
      <c r="BB504"/>
      <c r="BC504"/>
      <c r="BD504"/>
      <c r="BE504"/>
      <c r="BF504"/>
      <c r="BG504"/>
      <c r="BH504"/>
      <c r="BI504"/>
      <c r="BJ504"/>
      <c r="BK504"/>
      <c r="BL504"/>
      <c r="BM504"/>
      <c r="BN504"/>
      <c r="BO504"/>
      <c r="BP504"/>
      <c r="BQ504"/>
    </row>
    <row r="505" spans="1:69" ht="27" hidden="1" customHeight="1" x14ac:dyDescent="0.25">
      <c r="A505" s="55"/>
      <c r="B505" s="47"/>
      <c r="C505" s="48"/>
      <c r="D505" s="79"/>
      <c r="E505" s="48"/>
      <c r="F505" s="49"/>
      <c r="G505" s="50"/>
      <c r="H505" s="51"/>
      <c r="I505" s="52"/>
      <c r="J505" s="53" t="str">
        <f>IF(ISERROR(VLOOKUP(I505,[1]Eje_Pilar!$C$2:$E$47,2,FALSE))," ",VLOOKUP(I505,[1]Eje_Pilar!$C$2:$E$47,2,FALSE))</f>
        <v xml:space="preserve"> </v>
      </c>
      <c r="K505" s="53" t="str">
        <f>IF(ISERROR(VLOOKUP(I505,[1]Eje_Pilar!$C$2:$E$47,3,FALSE))," ",VLOOKUP(I505,[1]Eje_Pilar!$C$2:$E$47,3,FALSE))</f>
        <v xml:space="preserve"> </v>
      </c>
      <c r="L505" s="54"/>
      <c r="M505" s="55"/>
      <c r="N505" s="50"/>
      <c r="O505" s="57"/>
      <c r="P505" s="58"/>
      <c r="Q505" s="59"/>
      <c r="R505" s="60"/>
      <c r="S505" s="57"/>
      <c r="T505" s="61">
        <f t="shared" si="43"/>
        <v>0</v>
      </c>
      <c r="U505" s="62"/>
      <c r="V505" s="63"/>
      <c r="W505" s="63"/>
      <c r="X505" s="63"/>
      <c r="Y505" s="47"/>
      <c r="Z505" s="47"/>
      <c r="AA505" s="65"/>
      <c r="AB505" s="55"/>
      <c r="AC505" s="55"/>
      <c r="AD505" s="55"/>
      <c r="AE505" s="55"/>
      <c r="AF505" s="66" t="str">
        <f t="shared" si="42"/>
        <v>-</v>
      </c>
      <c r="AG505" s="67">
        <f>IF(SUMPRODUCT((A$14:A505=A505)*(B$14:B505=B505)*(C$14:C505=C505))&gt;1,0,1)</f>
        <v>0</v>
      </c>
      <c r="AH505" s="68" t="str">
        <f t="shared" si="44"/>
        <v>NO</v>
      </c>
      <c r="AI505" s="68" t="str">
        <f t="shared" si="45"/>
        <v>NO</v>
      </c>
      <c r="AJ505" s="69" t="str">
        <f>IFERROR(VLOOKUP(F505,[1]Tipo!$C$12:$C$27,1,FALSE),"NO")</f>
        <v>NO</v>
      </c>
      <c r="AK505" s="68" t="str">
        <f t="shared" si="46"/>
        <v>NO</v>
      </c>
      <c r="AL505" s="68" t="str">
        <f t="shared" si="47"/>
        <v>NO</v>
      </c>
      <c r="AM505" s="70"/>
      <c r="AN505" s="70"/>
      <c r="AO505" s="70"/>
      <c r="AP505"/>
      <c r="AQ505"/>
      <c r="AR505"/>
      <c r="AS505"/>
      <c r="AT505"/>
      <c r="AU505"/>
      <c r="AV505"/>
      <c r="AW505"/>
      <c r="AX505"/>
      <c r="AY505"/>
      <c r="AZ505"/>
      <c r="BA505"/>
      <c r="BB505"/>
      <c r="BC505"/>
      <c r="BD505"/>
      <c r="BE505"/>
      <c r="BF505"/>
      <c r="BG505"/>
      <c r="BH505"/>
      <c r="BI505"/>
      <c r="BJ505"/>
      <c r="BK505"/>
      <c r="BL505"/>
      <c r="BM505"/>
      <c r="BN505"/>
      <c r="BO505"/>
      <c r="BP505"/>
      <c r="BQ505"/>
    </row>
    <row r="506" spans="1:69" ht="27" hidden="1" customHeight="1" x14ac:dyDescent="0.25">
      <c r="A506" s="55"/>
      <c r="B506" s="47"/>
      <c r="C506" s="48"/>
      <c r="D506" s="79"/>
      <c r="E506" s="48"/>
      <c r="F506" s="49"/>
      <c r="G506" s="50"/>
      <c r="H506" s="51"/>
      <c r="I506" s="52"/>
      <c r="J506" s="53" t="str">
        <f>IF(ISERROR(VLOOKUP(I506,[1]Eje_Pilar!$C$2:$E$47,2,FALSE))," ",VLOOKUP(I506,[1]Eje_Pilar!$C$2:$E$47,2,FALSE))</f>
        <v xml:space="preserve"> </v>
      </c>
      <c r="K506" s="53" t="str">
        <f>IF(ISERROR(VLOOKUP(I506,[1]Eje_Pilar!$C$2:$E$47,3,FALSE))," ",VLOOKUP(I506,[1]Eje_Pilar!$C$2:$E$47,3,FALSE))</f>
        <v xml:space="preserve"> </v>
      </c>
      <c r="L506" s="54"/>
      <c r="M506" s="55"/>
      <c r="N506" s="50"/>
      <c r="O506" s="57"/>
      <c r="P506" s="58"/>
      <c r="Q506" s="59"/>
      <c r="R506" s="60"/>
      <c r="S506" s="57"/>
      <c r="T506" s="61">
        <f t="shared" si="43"/>
        <v>0</v>
      </c>
      <c r="U506" s="62"/>
      <c r="V506" s="63"/>
      <c r="W506" s="63"/>
      <c r="X506" s="63"/>
      <c r="Y506" s="47"/>
      <c r="Z506" s="47"/>
      <c r="AA506" s="65"/>
      <c r="AB506" s="55"/>
      <c r="AC506" s="55"/>
      <c r="AD506" s="55"/>
      <c r="AE506" s="55"/>
      <c r="AF506" s="66" t="str">
        <f t="shared" si="42"/>
        <v>-</v>
      </c>
      <c r="AG506" s="67">
        <f>IF(SUMPRODUCT((A$14:A506=A506)*(B$14:B506=B506)*(C$14:C506=C506))&gt;1,0,1)</f>
        <v>0</v>
      </c>
      <c r="AH506" s="68" t="str">
        <f t="shared" si="44"/>
        <v>NO</v>
      </c>
      <c r="AI506" s="68" t="str">
        <f t="shared" si="45"/>
        <v>NO</v>
      </c>
      <c r="AJ506" s="69" t="str">
        <f>IFERROR(VLOOKUP(F506,[1]Tipo!$C$12:$C$27,1,FALSE),"NO")</f>
        <v>NO</v>
      </c>
      <c r="AK506" s="68" t="str">
        <f t="shared" si="46"/>
        <v>NO</v>
      </c>
      <c r="AL506" s="68" t="str">
        <f t="shared" si="47"/>
        <v>NO</v>
      </c>
      <c r="AM506" s="70"/>
      <c r="AN506" s="70"/>
      <c r="AO506" s="70"/>
      <c r="AP506"/>
      <c r="AQ506"/>
      <c r="AR506"/>
      <c r="AS506"/>
      <c r="AT506"/>
      <c r="AU506"/>
      <c r="AV506"/>
      <c r="AW506"/>
      <c r="AX506"/>
      <c r="AY506"/>
      <c r="AZ506"/>
      <c r="BA506"/>
      <c r="BB506"/>
      <c r="BC506"/>
      <c r="BD506"/>
      <c r="BE506"/>
      <c r="BF506"/>
      <c r="BG506"/>
      <c r="BH506"/>
      <c r="BI506"/>
      <c r="BJ506"/>
      <c r="BK506"/>
      <c r="BL506"/>
      <c r="BM506"/>
      <c r="BN506"/>
      <c r="BO506"/>
      <c r="BP506"/>
      <c r="BQ506"/>
    </row>
    <row r="507" spans="1:69" ht="27" hidden="1" customHeight="1" x14ac:dyDescent="0.25">
      <c r="A507" s="55"/>
      <c r="B507" s="47"/>
      <c r="C507" s="48"/>
      <c r="D507" s="79"/>
      <c r="E507" s="48"/>
      <c r="F507" s="49"/>
      <c r="G507" s="50"/>
      <c r="H507" s="51"/>
      <c r="I507" s="52"/>
      <c r="J507" s="53" t="str">
        <f>IF(ISERROR(VLOOKUP(I507,[1]Eje_Pilar!$C$2:$E$47,2,FALSE))," ",VLOOKUP(I507,[1]Eje_Pilar!$C$2:$E$47,2,FALSE))</f>
        <v xml:space="preserve"> </v>
      </c>
      <c r="K507" s="53" t="str">
        <f>IF(ISERROR(VLOOKUP(I507,[1]Eje_Pilar!$C$2:$E$47,3,FALSE))," ",VLOOKUP(I507,[1]Eje_Pilar!$C$2:$E$47,3,FALSE))</f>
        <v xml:space="preserve"> </v>
      </c>
      <c r="L507" s="54"/>
      <c r="M507" s="55"/>
      <c r="N507" s="50"/>
      <c r="O507" s="57"/>
      <c r="P507" s="58"/>
      <c r="Q507" s="59"/>
      <c r="R507" s="60"/>
      <c r="S507" s="57"/>
      <c r="T507" s="61">
        <f t="shared" si="43"/>
        <v>0</v>
      </c>
      <c r="U507" s="62"/>
      <c r="V507" s="63"/>
      <c r="W507" s="63"/>
      <c r="X507" s="63"/>
      <c r="Y507" s="47"/>
      <c r="Z507" s="47"/>
      <c r="AA507" s="65"/>
      <c r="AB507" s="55"/>
      <c r="AC507" s="55"/>
      <c r="AD507" s="55"/>
      <c r="AE507" s="55"/>
      <c r="AF507" s="66" t="str">
        <f t="shared" si="42"/>
        <v>-</v>
      </c>
      <c r="AG507" s="67">
        <f>IF(SUMPRODUCT((A$14:A507=A507)*(B$14:B507=B507)*(C$14:C507=C507))&gt;1,0,1)</f>
        <v>0</v>
      </c>
      <c r="AH507" s="68" t="str">
        <f t="shared" si="44"/>
        <v>NO</v>
      </c>
      <c r="AI507" s="68" t="str">
        <f t="shared" si="45"/>
        <v>NO</v>
      </c>
      <c r="AJ507" s="69" t="str">
        <f>IFERROR(VLOOKUP(F507,[1]Tipo!$C$12:$C$27,1,FALSE),"NO")</f>
        <v>NO</v>
      </c>
      <c r="AK507" s="68" t="str">
        <f t="shared" si="46"/>
        <v>NO</v>
      </c>
      <c r="AL507" s="68" t="str">
        <f t="shared" si="47"/>
        <v>NO</v>
      </c>
      <c r="AM507" s="70"/>
      <c r="AN507" s="70"/>
      <c r="AO507" s="70"/>
      <c r="AP507"/>
      <c r="AQ507"/>
      <c r="AR507"/>
      <c r="AS507"/>
      <c r="AT507"/>
      <c r="AU507"/>
      <c r="AV507"/>
      <c r="AW507"/>
      <c r="AX507"/>
      <c r="AY507"/>
      <c r="AZ507"/>
      <c r="BA507"/>
      <c r="BB507"/>
      <c r="BC507"/>
      <c r="BD507"/>
      <c r="BE507"/>
      <c r="BF507"/>
      <c r="BG507"/>
      <c r="BH507"/>
      <c r="BI507"/>
      <c r="BJ507"/>
      <c r="BK507"/>
      <c r="BL507"/>
      <c r="BM507"/>
      <c r="BN507"/>
      <c r="BO507"/>
      <c r="BP507"/>
      <c r="BQ507"/>
    </row>
    <row r="508" spans="1:69" ht="27" hidden="1" customHeight="1" x14ac:dyDescent="0.25">
      <c r="A508" s="55"/>
      <c r="B508" s="47"/>
      <c r="C508" s="48"/>
      <c r="D508" s="79"/>
      <c r="E508" s="48"/>
      <c r="F508" s="49"/>
      <c r="G508" s="50"/>
      <c r="H508" s="51"/>
      <c r="I508" s="52"/>
      <c r="J508" s="53" t="str">
        <f>IF(ISERROR(VLOOKUP(I508,[1]Eje_Pilar!$C$2:$E$47,2,FALSE))," ",VLOOKUP(I508,[1]Eje_Pilar!$C$2:$E$47,2,FALSE))</f>
        <v xml:space="preserve"> </v>
      </c>
      <c r="K508" s="53" t="str">
        <f>IF(ISERROR(VLOOKUP(I508,[1]Eje_Pilar!$C$2:$E$47,3,FALSE))," ",VLOOKUP(I508,[1]Eje_Pilar!$C$2:$E$47,3,FALSE))</f>
        <v xml:space="preserve"> </v>
      </c>
      <c r="L508" s="54"/>
      <c r="M508" s="55"/>
      <c r="N508" s="50"/>
      <c r="O508" s="57"/>
      <c r="P508" s="58"/>
      <c r="Q508" s="59"/>
      <c r="R508" s="60"/>
      <c r="S508" s="57"/>
      <c r="T508" s="61">
        <f t="shared" si="43"/>
        <v>0</v>
      </c>
      <c r="U508" s="62"/>
      <c r="V508" s="63"/>
      <c r="W508" s="63"/>
      <c r="X508" s="63"/>
      <c r="Y508" s="47"/>
      <c r="Z508" s="47"/>
      <c r="AA508" s="65"/>
      <c r="AB508" s="55"/>
      <c r="AC508" s="55"/>
      <c r="AD508" s="55"/>
      <c r="AE508" s="55"/>
      <c r="AF508" s="66" t="str">
        <f t="shared" si="42"/>
        <v>-</v>
      </c>
      <c r="AG508" s="67">
        <f>IF(SUMPRODUCT((A$14:A508=A508)*(B$14:B508=B508)*(C$14:C508=C508))&gt;1,0,1)</f>
        <v>0</v>
      </c>
      <c r="AH508" s="68" t="str">
        <f t="shared" si="44"/>
        <v>NO</v>
      </c>
      <c r="AI508" s="68" t="str">
        <f t="shared" si="45"/>
        <v>NO</v>
      </c>
      <c r="AJ508" s="69" t="str">
        <f>IFERROR(VLOOKUP(F508,[1]Tipo!$C$12:$C$27,1,FALSE),"NO")</f>
        <v>NO</v>
      </c>
      <c r="AK508" s="68" t="str">
        <f t="shared" si="46"/>
        <v>NO</v>
      </c>
      <c r="AL508" s="68" t="str">
        <f t="shared" si="47"/>
        <v>NO</v>
      </c>
      <c r="AM508" s="70"/>
      <c r="AN508" s="70"/>
      <c r="AO508" s="70"/>
      <c r="AP508"/>
      <c r="AQ508"/>
      <c r="AR508"/>
      <c r="AS508"/>
      <c r="AT508"/>
      <c r="AU508"/>
      <c r="AV508"/>
      <c r="AW508"/>
      <c r="AX508"/>
      <c r="AY508"/>
      <c r="AZ508"/>
      <c r="BA508"/>
      <c r="BB508"/>
      <c r="BC508"/>
      <c r="BD508"/>
      <c r="BE508"/>
      <c r="BF508"/>
      <c r="BG508"/>
      <c r="BH508"/>
      <c r="BI508"/>
      <c r="BJ508"/>
      <c r="BK508"/>
      <c r="BL508"/>
      <c r="BM508"/>
      <c r="BN508"/>
      <c r="BO508"/>
      <c r="BP508"/>
      <c r="BQ508"/>
    </row>
    <row r="509" spans="1:69" ht="27" hidden="1" customHeight="1" x14ac:dyDescent="0.25">
      <c r="A509" s="55"/>
      <c r="B509" s="47"/>
      <c r="C509" s="48"/>
      <c r="D509" s="79"/>
      <c r="E509" s="48"/>
      <c r="F509" s="49"/>
      <c r="G509" s="50"/>
      <c r="H509" s="51"/>
      <c r="I509" s="52"/>
      <c r="J509" s="53" t="str">
        <f>IF(ISERROR(VLOOKUP(I509,[1]Eje_Pilar!$C$2:$E$47,2,FALSE))," ",VLOOKUP(I509,[1]Eje_Pilar!$C$2:$E$47,2,FALSE))</f>
        <v xml:space="preserve"> </v>
      </c>
      <c r="K509" s="53" t="str">
        <f>IF(ISERROR(VLOOKUP(I509,[1]Eje_Pilar!$C$2:$E$47,3,FALSE))," ",VLOOKUP(I509,[1]Eje_Pilar!$C$2:$E$47,3,FALSE))</f>
        <v xml:space="preserve"> </v>
      </c>
      <c r="L509" s="54"/>
      <c r="M509" s="55"/>
      <c r="N509" s="50"/>
      <c r="O509" s="57"/>
      <c r="P509" s="58"/>
      <c r="Q509" s="59"/>
      <c r="R509" s="60"/>
      <c r="S509" s="57"/>
      <c r="T509" s="61">
        <f t="shared" si="43"/>
        <v>0</v>
      </c>
      <c r="U509" s="62"/>
      <c r="V509" s="63"/>
      <c r="W509" s="63"/>
      <c r="X509" s="63"/>
      <c r="Y509" s="47"/>
      <c r="Z509" s="47"/>
      <c r="AA509" s="65"/>
      <c r="AB509" s="55"/>
      <c r="AC509" s="55"/>
      <c r="AD509" s="55"/>
      <c r="AE509" s="55"/>
      <c r="AF509" s="66" t="str">
        <f t="shared" si="42"/>
        <v>-</v>
      </c>
      <c r="AG509" s="67">
        <f>IF(SUMPRODUCT((A$14:A509=A509)*(B$14:B509=B509)*(C$14:C509=C509))&gt;1,0,1)</f>
        <v>0</v>
      </c>
      <c r="AH509" s="68" t="str">
        <f t="shared" si="44"/>
        <v>NO</v>
      </c>
      <c r="AI509" s="68" t="str">
        <f t="shared" si="45"/>
        <v>NO</v>
      </c>
      <c r="AJ509" s="69" t="str">
        <f>IFERROR(VLOOKUP(F509,[1]Tipo!$C$12:$C$27,1,FALSE),"NO")</f>
        <v>NO</v>
      </c>
      <c r="AK509" s="68" t="str">
        <f t="shared" si="46"/>
        <v>NO</v>
      </c>
      <c r="AL509" s="68" t="str">
        <f t="shared" si="47"/>
        <v>NO</v>
      </c>
      <c r="AM509" s="70"/>
      <c r="AN509" s="70"/>
      <c r="AO509" s="70"/>
      <c r="AP509"/>
      <c r="AQ509"/>
      <c r="AR509"/>
      <c r="AS509"/>
      <c r="AT509"/>
      <c r="AU509"/>
      <c r="AV509"/>
      <c r="AW509"/>
      <c r="AX509"/>
      <c r="AY509"/>
      <c r="AZ509"/>
      <c r="BA509"/>
      <c r="BB509"/>
      <c r="BC509"/>
      <c r="BD509"/>
      <c r="BE509"/>
      <c r="BF509"/>
      <c r="BG509"/>
      <c r="BH509"/>
      <c r="BI509"/>
      <c r="BJ509"/>
      <c r="BK509"/>
      <c r="BL509"/>
      <c r="BM509"/>
      <c r="BN509"/>
      <c r="BO509"/>
      <c r="BP509"/>
      <c r="BQ509"/>
    </row>
    <row r="510" spans="1:69" ht="27" hidden="1" customHeight="1" x14ac:dyDescent="0.25">
      <c r="A510" s="55"/>
      <c r="B510" s="47"/>
      <c r="C510" s="48"/>
      <c r="D510" s="79"/>
      <c r="E510" s="48"/>
      <c r="F510" s="49"/>
      <c r="G510" s="50"/>
      <c r="H510" s="51"/>
      <c r="I510" s="52"/>
      <c r="J510" s="53" t="str">
        <f>IF(ISERROR(VLOOKUP(I510,[1]Eje_Pilar!$C$2:$E$47,2,FALSE))," ",VLOOKUP(I510,[1]Eje_Pilar!$C$2:$E$47,2,FALSE))</f>
        <v xml:space="preserve"> </v>
      </c>
      <c r="K510" s="53" t="str">
        <f>IF(ISERROR(VLOOKUP(I510,[1]Eje_Pilar!$C$2:$E$47,3,FALSE))," ",VLOOKUP(I510,[1]Eje_Pilar!$C$2:$E$47,3,FALSE))</f>
        <v xml:space="preserve"> </v>
      </c>
      <c r="L510" s="54"/>
      <c r="M510" s="55"/>
      <c r="N510" s="50"/>
      <c r="O510" s="57"/>
      <c r="P510" s="58"/>
      <c r="Q510" s="59"/>
      <c r="R510" s="60"/>
      <c r="S510" s="57"/>
      <c r="T510" s="61">
        <f t="shared" si="43"/>
        <v>0</v>
      </c>
      <c r="U510" s="62"/>
      <c r="V510" s="63"/>
      <c r="W510" s="63"/>
      <c r="X510" s="63"/>
      <c r="Y510" s="47"/>
      <c r="Z510" s="47"/>
      <c r="AA510" s="65"/>
      <c r="AB510" s="55"/>
      <c r="AC510" s="55"/>
      <c r="AD510" s="55"/>
      <c r="AE510" s="55"/>
      <c r="AF510" s="66" t="str">
        <f t="shared" si="42"/>
        <v>-</v>
      </c>
      <c r="AG510" s="67">
        <f>IF(SUMPRODUCT((A$14:A510=A510)*(B$14:B510=B510)*(C$14:C510=C510))&gt;1,0,1)</f>
        <v>0</v>
      </c>
      <c r="AH510" s="68" t="str">
        <f t="shared" si="44"/>
        <v>NO</v>
      </c>
      <c r="AI510" s="68" t="str">
        <f t="shared" si="45"/>
        <v>NO</v>
      </c>
      <c r="AJ510" s="69" t="str">
        <f>IFERROR(VLOOKUP(F510,[1]Tipo!$C$12:$C$27,1,FALSE),"NO")</f>
        <v>NO</v>
      </c>
      <c r="AK510" s="68" t="str">
        <f t="shared" si="46"/>
        <v>NO</v>
      </c>
      <c r="AL510" s="68" t="str">
        <f t="shared" si="47"/>
        <v>NO</v>
      </c>
      <c r="AM510" s="70"/>
      <c r="AN510" s="70"/>
      <c r="AO510" s="70"/>
      <c r="AP510"/>
      <c r="AQ510"/>
      <c r="AR510"/>
      <c r="AS510"/>
      <c r="AT510"/>
      <c r="AU510"/>
      <c r="AV510"/>
      <c r="AW510"/>
      <c r="AX510"/>
      <c r="AY510"/>
      <c r="AZ510"/>
      <c r="BA510"/>
      <c r="BB510"/>
      <c r="BC510"/>
      <c r="BD510"/>
      <c r="BE510"/>
      <c r="BF510"/>
      <c r="BG510"/>
      <c r="BH510"/>
      <c r="BI510"/>
      <c r="BJ510"/>
      <c r="BK510"/>
      <c r="BL510"/>
      <c r="BM510"/>
      <c r="BN510"/>
      <c r="BO510"/>
      <c r="BP510"/>
      <c r="BQ510"/>
    </row>
    <row r="511" spans="1:69" ht="27" hidden="1" customHeight="1" x14ac:dyDescent="0.25">
      <c r="A511" s="55"/>
      <c r="B511" s="47"/>
      <c r="C511" s="48"/>
      <c r="D511" s="79"/>
      <c r="E511" s="48"/>
      <c r="F511" s="49"/>
      <c r="G511" s="50"/>
      <c r="H511" s="51"/>
      <c r="I511" s="52"/>
      <c r="J511" s="53" t="str">
        <f>IF(ISERROR(VLOOKUP(I511,[1]Eje_Pilar!$C$2:$E$47,2,FALSE))," ",VLOOKUP(I511,[1]Eje_Pilar!$C$2:$E$47,2,FALSE))</f>
        <v xml:space="preserve"> </v>
      </c>
      <c r="K511" s="53" t="str">
        <f>IF(ISERROR(VLOOKUP(I511,[1]Eje_Pilar!$C$2:$E$47,3,FALSE))," ",VLOOKUP(I511,[1]Eje_Pilar!$C$2:$E$47,3,FALSE))</f>
        <v xml:space="preserve"> </v>
      </c>
      <c r="L511" s="54"/>
      <c r="M511" s="55"/>
      <c r="N511" s="50"/>
      <c r="O511" s="57"/>
      <c r="P511" s="58"/>
      <c r="Q511" s="59"/>
      <c r="R511" s="60"/>
      <c r="S511" s="57"/>
      <c r="T511" s="61">
        <f t="shared" si="43"/>
        <v>0</v>
      </c>
      <c r="U511" s="62"/>
      <c r="V511" s="63"/>
      <c r="W511" s="63"/>
      <c r="X511" s="63"/>
      <c r="Y511" s="47"/>
      <c r="Z511" s="47"/>
      <c r="AA511" s="65"/>
      <c r="AB511" s="55"/>
      <c r="AC511" s="55"/>
      <c r="AD511" s="55"/>
      <c r="AE511" s="55"/>
      <c r="AF511" s="66" t="str">
        <f t="shared" si="42"/>
        <v>-</v>
      </c>
      <c r="AG511" s="67">
        <f>IF(SUMPRODUCT((A$14:A511=A511)*(B$14:B511=B511)*(C$14:C511=C511))&gt;1,0,1)</f>
        <v>0</v>
      </c>
      <c r="AH511" s="68" t="str">
        <f t="shared" si="44"/>
        <v>NO</v>
      </c>
      <c r="AI511" s="68" t="str">
        <f t="shared" si="45"/>
        <v>NO</v>
      </c>
      <c r="AJ511" s="69" t="str">
        <f>IFERROR(VLOOKUP(F511,[1]Tipo!$C$12:$C$27,1,FALSE),"NO")</f>
        <v>NO</v>
      </c>
      <c r="AK511" s="68" t="str">
        <f t="shared" si="46"/>
        <v>NO</v>
      </c>
      <c r="AL511" s="68" t="str">
        <f t="shared" si="47"/>
        <v>NO</v>
      </c>
      <c r="AM511" s="70"/>
      <c r="AN511" s="70"/>
      <c r="AO511" s="70"/>
      <c r="AP511"/>
      <c r="AQ511"/>
      <c r="AR511"/>
      <c r="AS511"/>
      <c r="AT511"/>
      <c r="AU511"/>
      <c r="AV511"/>
      <c r="AW511"/>
      <c r="AX511"/>
      <c r="AY511"/>
      <c r="AZ511"/>
      <c r="BA511"/>
      <c r="BB511"/>
      <c r="BC511"/>
      <c r="BD511"/>
      <c r="BE511"/>
      <c r="BF511"/>
      <c r="BG511"/>
      <c r="BH511"/>
      <c r="BI511"/>
      <c r="BJ511"/>
      <c r="BK511"/>
      <c r="BL511"/>
      <c r="BM511"/>
      <c r="BN511"/>
      <c r="BO511"/>
      <c r="BP511"/>
      <c r="BQ511"/>
    </row>
    <row r="512" spans="1:69" ht="27" hidden="1" customHeight="1" x14ac:dyDescent="0.25">
      <c r="A512" s="55"/>
      <c r="B512" s="47"/>
      <c r="C512" s="48"/>
      <c r="D512" s="79"/>
      <c r="E512" s="48"/>
      <c r="F512" s="49"/>
      <c r="G512" s="50"/>
      <c r="H512" s="51"/>
      <c r="I512" s="52"/>
      <c r="J512" s="53" t="str">
        <f>IF(ISERROR(VLOOKUP(I512,[1]Eje_Pilar!$C$2:$E$47,2,FALSE))," ",VLOOKUP(I512,[1]Eje_Pilar!$C$2:$E$47,2,FALSE))</f>
        <v xml:space="preserve"> </v>
      </c>
      <c r="K512" s="53" t="str">
        <f>IF(ISERROR(VLOOKUP(I512,[1]Eje_Pilar!$C$2:$E$47,3,FALSE))," ",VLOOKUP(I512,[1]Eje_Pilar!$C$2:$E$47,3,FALSE))</f>
        <v xml:space="preserve"> </v>
      </c>
      <c r="L512" s="54"/>
      <c r="M512" s="55"/>
      <c r="N512" s="50"/>
      <c r="O512" s="57"/>
      <c r="P512" s="58"/>
      <c r="Q512" s="59"/>
      <c r="R512" s="60"/>
      <c r="S512" s="57"/>
      <c r="T512" s="61">
        <f t="shared" si="43"/>
        <v>0</v>
      </c>
      <c r="U512" s="62"/>
      <c r="V512" s="63"/>
      <c r="W512" s="63"/>
      <c r="X512" s="63"/>
      <c r="Y512" s="47"/>
      <c r="Z512" s="47"/>
      <c r="AA512" s="65"/>
      <c r="AB512" s="55"/>
      <c r="AC512" s="55"/>
      <c r="AD512" s="55"/>
      <c r="AE512" s="55"/>
      <c r="AF512" s="66" t="str">
        <f t="shared" si="42"/>
        <v>-</v>
      </c>
      <c r="AG512" s="67">
        <f>IF(SUMPRODUCT((A$14:A512=A512)*(B$14:B512=B512)*(C$14:C512=C512))&gt;1,0,1)</f>
        <v>0</v>
      </c>
      <c r="AH512" s="68" t="str">
        <f t="shared" si="44"/>
        <v>NO</v>
      </c>
      <c r="AI512" s="68" t="str">
        <f t="shared" si="45"/>
        <v>NO</v>
      </c>
      <c r="AJ512" s="69" t="str">
        <f>IFERROR(VLOOKUP(F512,[1]Tipo!$C$12:$C$27,1,FALSE),"NO")</f>
        <v>NO</v>
      </c>
      <c r="AK512" s="68" t="str">
        <f t="shared" si="46"/>
        <v>NO</v>
      </c>
      <c r="AL512" s="68" t="str">
        <f t="shared" si="47"/>
        <v>NO</v>
      </c>
      <c r="AM512" s="70"/>
      <c r="AN512" s="70"/>
      <c r="AO512" s="70"/>
      <c r="AP512"/>
      <c r="AQ512"/>
      <c r="AR512"/>
      <c r="AS512"/>
      <c r="AT512"/>
      <c r="AU512"/>
      <c r="AV512"/>
      <c r="AW512"/>
      <c r="AX512"/>
      <c r="AY512"/>
      <c r="AZ512"/>
      <c r="BA512"/>
      <c r="BB512"/>
      <c r="BC512"/>
      <c r="BD512"/>
      <c r="BE512"/>
      <c r="BF512"/>
      <c r="BG512"/>
      <c r="BH512"/>
      <c r="BI512"/>
      <c r="BJ512"/>
      <c r="BK512"/>
      <c r="BL512"/>
      <c r="BM512"/>
      <c r="BN512"/>
      <c r="BO512"/>
      <c r="BP512"/>
      <c r="BQ512"/>
    </row>
    <row r="513" spans="1:69" ht="27" hidden="1" customHeight="1" x14ac:dyDescent="0.25">
      <c r="A513" s="55"/>
      <c r="B513" s="47"/>
      <c r="C513" s="48"/>
      <c r="D513" s="79"/>
      <c r="E513" s="48"/>
      <c r="F513" s="49"/>
      <c r="G513" s="50"/>
      <c r="H513" s="51"/>
      <c r="I513" s="52"/>
      <c r="J513" s="53" t="str">
        <f>IF(ISERROR(VLOOKUP(I513,[1]Eje_Pilar!$C$2:$E$47,2,FALSE))," ",VLOOKUP(I513,[1]Eje_Pilar!$C$2:$E$47,2,FALSE))</f>
        <v xml:space="preserve"> </v>
      </c>
      <c r="K513" s="53" t="str">
        <f>IF(ISERROR(VLOOKUP(I513,[1]Eje_Pilar!$C$2:$E$47,3,FALSE))," ",VLOOKUP(I513,[1]Eje_Pilar!$C$2:$E$47,3,FALSE))</f>
        <v xml:space="preserve"> </v>
      </c>
      <c r="L513" s="54"/>
      <c r="M513" s="55"/>
      <c r="N513" s="50"/>
      <c r="O513" s="57"/>
      <c r="P513" s="58"/>
      <c r="Q513" s="59"/>
      <c r="R513" s="60"/>
      <c r="S513" s="57"/>
      <c r="T513" s="61">
        <f t="shared" si="43"/>
        <v>0</v>
      </c>
      <c r="U513" s="62"/>
      <c r="V513" s="63"/>
      <c r="W513" s="63"/>
      <c r="X513" s="63"/>
      <c r="Y513" s="47"/>
      <c r="Z513" s="47"/>
      <c r="AA513" s="65"/>
      <c r="AB513" s="55"/>
      <c r="AC513" s="55"/>
      <c r="AD513" s="55"/>
      <c r="AE513" s="55"/>
      <c r="AF513" s="66" t="str">
        <f t="shared" si="42"/>
        <v>-</v>
      </c>
      <c r="AG513" s="67">
        <f>IF(SUMPRODUCT((A$14:A513=A513)*(B$14:B513=B513)*(C$14:C513=C513))&gt;1,0,1)</f>
        <v>0</v>
      </c>
      <c r="AH513" s="68" t="str">
        <f t="shared" si="44"/>
        <v>NO</v>
      </c>
      <c r="AI513" s="68" t="str">
        <f t="shared" si="45"/>
        <v>NO</v>
      </c>
      <c r="AJ513" s="69" t="str">
        <f>IFERROR(VLOOKUP(F513,[1]Tipo!$C$12:$C$27,1,FALSE),"NO")</f>
        <v>NO</v>
      </c>
      <c r="AK513" s="68" t="str">
        <f t="shared" si="46"/>
        <v>NO</v>
      </c>
      <c r="AL513" s="68" t="str">
        <f t="shared" si="47"/>
        <v>NO</v>
      </c>
      <c r="AM513" s="70"/>
      <c r="AN513" s="70"/>
      <c r="AO513" s="70"/>
      <c r="AP513"/>
      <c r="AQ513"/>
      <c r="AR513"/>
      <c r="AS513"/>
      <c r="AT513"/>
      <c r="AU513"/>
      <c r="AV513"/>
      <c r="AW513"/>
      <c r="AX513"/>
      <c r="AY513"/>
      <c r="AZ513"/>
      <c r="BA513"/>
      <c r="BB513"/>
      <c r="BC513"/>
      <c r="BD513"/>
      <c r="BE513"/>
      <c r="BF513"/>
      <c r="BG513"/>
      <c r="BH513"/>
      <c r="BI513"/>
      <c r="BJ513"/>
      <c r="BK513"/>
      <c r="BL513"/>
      <c r="BM513"/>
      <c r="BN513"/>
      <c r="BO513"/>
      <c r="BP513"/>
      <c r="BQ513"/>
    </row>
    <row r="514" spans="1:69" ht="27" hidden="1" customHeight="1" x14ac:dyDescent="0.25">
      <c r="A514" s="55"/>
      <c r="B514" s="47"/>
      <c r="C514" s="48"/>
      <c r="D514" s="79"/>
      <c r="E514" s="48"/>
      <c r="F514" s="49"/>
      <c r="G514" s="50"/>
      <c r="H514" s="51"/>
      <c r="I514" s="52"/>
      <c r="J514" s="53" t="str">
        <f>IF(ISERROR(VLOOKUP(I514,[1]Eje_Pilar!$C$2:$E$47,2,FALSE))," ",VLOOKUP(I514,[1]Eje_Pilar!$C$2:$E$47,2,FALSE))</f>
        <v xml:space="preserve"> </v>
      </c>
      <c r="K514" s="53" t="str">
        <f>IF(ISERROR(VLOOKUP(I514,[1]Eje_Pilar!$C$2:$E$47,3,FALSE))," ",VLOOKUP(I514,[1]Eje_Pilar!$C$2:$E$47,3,FALSE))</f>
        <v xml:space="preserve"> </v>
      </c>
      <c r="L514" s="54"/>
      <c r="M514" s="55"/>
      <c r="N514" s="50"/>
      <c r="O514" s="57"/>
      <c r="P514" s="58"/>
      <c r="Q514" s="59"/>
      <c r="R514" s="60"/>
      <c r="S514" s="57"/>
      <c r="T514" s="61">
        <f t="shared" si="43"/>
        <v>0</v>
      </c>
      <c r="U514" s="62"/>
      <c r="V514" s="63"/>
      <c r="W514" s="63"/>
      <c r="X514" s="63"/>
      <c r="Y514" s="47"/>
      <c r="Z514" s="47"/>
      <c r="AA514" s="65"/>
      <c r="AB514" s="55"/>
      <c r="AC514" s="55"/>
      <c r="AD514" s="55"/>
      <c r="AE514" s="55"/>
      <c r="AF514" s="66" t="str">
        <f t="shared" si="42"/>
        <v>-</v>
      </c>
      <c r="AG514" s="67">
        <f>IF(SUMPRODUCT((A$14:A514=A514)*(B$14:B514=B514)*(C$14:C514=C514))&gt;1,0,1)</f>
        <v>0</v>
      </c>
      <c r="AH514" s="68" t="str">
        <f t="shared" si="44"/>
        <v>NO</v>
      </c>
      <c r="AI514" s="68" t="str">
        <f t="shared" si="45"/>
        <v>NO</v>
      </c>
      <c r="AJ514" s="69" t="str">
        <f>IFERROR(VLOOKUP(F514,[1]Tipo!$C$12:$C$27,1,FALSE),"NO")</f>
        <v>NO</v>
      </c>
      <c r="AK514" s="68" t="str">
        <f t="shared" si="46"/>
        <v>NO</v>
      </c>
      <c r="AL514" s="68" t="str">
        <f t="shared" si="47"/>
        <v>NO</v>
      </c>
      <c r="AM514" s="70"/>
      <c r="AN514" s="70"/>
      <c r="AO514" s="70"/>
      <c r="AP514"/>
      <c r="AQ514"/>
      <c r="AR514"/>
      <c r="AS514"/>
      <c r="AT514"/>
      <c r="AU514"/>
      <c r="AV514"/>
      <c r="AW514"/>
      <c r="AX514"/>
      <c r="AY514"/>
      <c r="AZ514"/>
      <c r="BA514"/>
      <c r="BB514"/>
      <c r="BC514"/>
      <c r="BD514"/>
      <c r="BE514"/>
      <c r="BF514"/>
      <c r="BG514"/>
      <c r="BH514"/>
      <c r="BI514"/>
      <c r="BJ514"/>
      <c r="BK514"/>
      <c r="BL514"/>
      <c r="BM514"/>
      <c r="BN514"/>
      <c r="BO514"/>
      <c r="BP514"/>
      <c r="BQ514"/>
    </row>
    <row r="515" spans="1:69" ht="27" hidden="1" customHeight="1" x14ac:dyDescent="0.25">
      <c r="A515" s="55"/>
      <c r="B515" s="47"/>
      <c r="C515" s="48"/>
      <c r="D515" s="79"/>
      <c r="E515" s="48"/>
      <c r="F515" s="49"/>
      <c r="G515" s="50"/>
      <c r="H515" s="51"/>
      <c r="I515" s="52"/>
      <c r="J515" s="53" t="str">
        <f>IF(ISERROR(VLOOKUP(I515,[1]Eje_Pilar!$C$2:$E$47,2,FALSE))," ",VLOOKUP(I515,[1]Eje_Pilar!$C$2:$E$47,2,FALSE))</f>
        <v xml:space="preserve"> </v>
      </c>
      <c r="K515" s="53" t="str">
        <f>IF(ISERROR(VLOOKUP(I515,[1]Eje_Pilar!$C$2:$E$47,3,FALSE))," ",VLOOKUP(I515,[1]Eje_Pilar!$C$2:$E$47,3,FALSE))</f>
        <v xml:space="preserve"> </v>
      </c>
      <c r="L515" s="54"/>
      <c r="M515" s="55"/>
      <c r="N515" s="50"/>
      <c r="O515" s="57"/>
      <c r="P515" s="58"/>
      <c r="Q515" s="59"/>
      <c r="R515" s="60"/>
      <c r="S515" s="57"/>
      <c r="T515" s="61">
        <f t="shared" si="43"/>
        <v>0</v>
      </c>
      <c r="U515" s="62"/>
      <c r="V515" s="63"/>
      <c r="W515" s="63"/>
      <c r="X515" s="63"/>
      <c r="Y515" s="47"/>
      <c r="Z515" s="47"/>
      <c r="AA515" s="65"/>
      <c r="AB515" s="55"/>
      <c r="AC515" s="55"/>
      <c r="AD515" s="55"/>
      <c r="AE515" s="55"/>
      <c r="AF515" s="66" t="str">
        <f t="shared" si="42"/>
        <v>-</v>
      </c>
      <c r="AG515" s="67">
        <f>IF(SUMPRODUCT((A$14:A515=A515)*(B$14:B515=B515)*(C$14:C515=C515))&gt;1,0,1)</f>
        <v>0</v>
      </c>
      <c r="AH515" s="68" t="str">
        <f t="shared" si="44"/>
        <v>NO</v>
      </c>
      <c r="AI515" s="68" t="str">
        <f t="shared" si="45"/>
        <v>NO</v>
      </c>
      <c r="AJ515" s="69" t="str">
        <f>IFERROR(VLOOKUP(F515,[1]Tipo!$C$12:$C$27,1,FALSE),"NO")</f>
        <v>NO</v>
      </c>
      <c r="AK515" s="68" t="str">
        <f t="shared" si="46"/>
        <v>NO</v>
      </c>
      <c r="AL515" s="68" t="str">
        <f t="shared" si="47"/>
        <v>NO</v>
      </c>
      <c r="AM515" s="70"/>
      <c r="AN515" s="70"/>
      <c r="AO515" s="70"/>
      <c r="AP515"/>
      <c r="AQ515"/>
      <c r="AR515"/>
      <c r="AS515"/>
      <c r="AT515"/>
      <c r="AU515"/>
      <c r="AV515"/>
      <c r="AW515"/>
      <c r="AX515"/>
      <c r="AY515"/>
      <c r="AZ515"/>
      <c r="BA515"/>
      <c r="BB515"/>
      <c r="BC515"/>
      <c r="BD515"/>
      <c r="BE515"/>
      <c r="BF515"/>
      <c r="BG515"/>
      <c r="BH515"/>
      <c r="BI515"/>
      <c r="BJ515"/>
      <c r="BK515"/>
      <c r="BL515"/>
      <c r="BM515"/>
      <c r="BN515"/>
      <c r="BO515"/>
      <c r="BP515"/>
      <c r="BQ515"/>
    </row>
    <row r="516" spans="1:69" ht="27" hidden="1" customHeight="1" x14ac:dyDescent="0.25">
      <c r="A516" s="55"/>
      <c r="B516" s="47"/>
      <c r="C516" s="48"/>
      <c r="D516" s="79"/>
      <c r="E516" s="48"/>
      <c r="F516" s="49"/>
      <c r="G516" s="50"/>
      <c r="H516" s="51"/>
      <c r="I516" s="52"/>
      <c r="J516" s="53" t="str">
        <f>IF(ISERROR(VLOOKUP(I516,[1]Eje_Pilar!$C$2:$E$47,2,FALSE))," ",VLOOKUP(I516,[1]Eje_Pilar!$C$2:$E$47,2,FALSE))</f>
        <v xml:space="preserve"> </v>
      </c>
      <c r="K516" s="53" t="str">
        <f>IF(ISERROR(VLOOKUP(I516,[1]Eje_Pilar!$C$2:$E$47,3,FALSE))," ",VLOOKUP(I516,[1]Eje_Pilar!$C$2:$E$47,3,FALSE))</f>
        <v xml:space="preserve"> </v>
      </c>
      <c r="L516" s="54"/>
      <c r="M516" s="55"/>
      <c r="N516" s="50"/>
      <c r="O516" s="57"/>
      <c r="P516" s="58"/>
      <c r="Q516" s="59"/>
      <c r="R516" s="60"/>
      <c r="S516" s="57"/>
      <c r="T516" s="61">
        <f t="shared" si="43"/>
        <v>0</v>
      </c>
      <c r="U516" s="62"/>
      <c r="V516" s="63"/>
      <c r="W516" s="63"/>
      <c r="X516" s="63"/>
      <c r="Y516" s="47"/>
      <c r="Z516" s="47"/>
      <c r="AA516" s="65"/>
      <c r="AB516" s="55"/>
      <c r="AC516" s="55"/>
      <c r="AD516" s="55"/>
      <c r="AE516" s="55"/>
      <c r="AF516" s="66" t="str">
        <f t="shared" si="42"/>
        <v>-</v>
      </c>
      <c r="AG516" s="67">
        <f>IF(SUMPRODUCT((A$14:A516=A516)*(B$14:B516=B516)*(C$14:C516=C516))&gt;1,0,1)</f>
        <v>0</v>
      </c>
      <c r="AH516" s="68" t="str">
        <f t="shared" si="44"/>
        <v>NO</v>
      </c>
      <c r="AI516" s="68" t="str">
        <f t="shared" si="45"/>
        <v>NO</v>
      </c>
      <c r="AJ516" s="69" t="str">
        <f>IFERROR(VLOOKUP(F516,[1]Tipo!$C$12:$C$27,1,FALSE),"NO")</f>
        <v>NO</v>
      </c>
      <c r="AK516" s="68" t="str">
        <f t="shared" si="46"/>
        <v>NO</v>
      </c>
      <c r="AL516" s="68" t="str">
        <f t="shared" si="47"/>
        <v>NO</v>
      </c>
      <c r="AM516" s="70"/>
      <c r="AN516" s="70"/>
      <c r="AO516" s="70"/>
      <c r="AP516"/>
      <c r="AQ516"/>
      <c r="AR516"/>
      <c r="AS516"/>
      <c r="AT516"/>
      <c r="AU516"/>
      <c r="AV516"/>
      <c r="AW516"/>
      <c r="AX516"/>
      <c r="AY516"/>
      <c r="AZ516"/>
      <c r="BA516"/>
      <c r="BB516"/>
      <c r="BC516"/>
      <c r="BD516"/>
      <c r="BE516"/>
      <c r="BF516"/>
      <c r="BG516"/>
      <c r="BH516"/>
      <c r="BI516"/>
      <c r="BJ516"/>
      <c r="BK516"/>
      <c r="BL516"/>
      <c r="BM516"/>
      <c r="BN516"/>
      <c r="BO516"/>
      <c r="BP516"/>
      <c r="BQ516"/>
    </row>
    <row r="517" spans="1:69" ht="27" hidden="1" customHeight="1" x14ac:dyDescent="0.25">
      <c r="A517" s="55"/>
      <c r="B517" s="47"/>
      <c r="C517" s="48"/>
      <c r="D517" s="79"/>
      <c r="E517" s="48"/>
      <c r="F517" s="49"/>
      <c r="G517" s="50"/>
      <c r="H517" s="51"/>
      <c r="I517" s="52"/>
      <c r="J517" s="53" t="str">
        <f>IF(ISERROR(VLOOKUP(I517,[1]Eje_Pilar!$C$2:$E$47,2,FALSE))," ",VLOOKUP(I517,[1]Eje_Pilar!$C$2:$E$47,2,FALSE))</f>
        <v xml:space="preserve"> </v>
      </c>
      <c r="K517" s="53" t="str">
        <f>IF(ISERROR(VLOOKUP(I517,[1]Eje_Pilar!$C$2:$E$47,3,FALSE))," ",VLOOKUP(I517,[1]Eje_Pilar!$C$2:$E$47,3,FALSE))</f>
        <v xml:space="preserve"> </v>
      </c>
      <c r="L517" s="54"/>
      <c r="M517" s="55"/>
      <c r="N517" s="50"/>
      <c r="O517" s="57"/>
      <c r="P517" s="58"/>
      <c r="Q517" s="59"/>
      <c r="R517" s="60"/>
      <c r="S517" s="57"/>
      <c r="T517" s="61">
        <f t="shared" si="43"/>
        <v>0</v>
      </c>
      <c r="U517" s="62"/>
      <c r="V517" s="63"/>
      <c r="W517" s="63"/>
      <c r="X517" s="63"/>
      <c r="Y517" s="47"/>
      <c r="Z517" s="47"/>
      <c r="AA517" s="65"/>
      <c r="AB517" s="55"/>
      <c r="AC517" s="55"/>
      <c r="AD517" s="55"/>
      <c r="AE517" s="55"/>
      <c r="AF517" s="66" t="str">
        <f t="shared" si="42"/>
        <v>-</v>
      </c>
      <c r="AG517" s="67">
        <f>IF(SUMPRODUCT((A$14:A517=A517)*(B$14:B517=B517)*(C$14:C517=C517))&gt;1,0,1)</f>
        <v>0</v>
      </c>
      <c r="AH517" s="68" t="str">
        <f t="shared" si="44"/>
        <v>NO</v>
      </c>
      <c r="AI517" s="68" t="str">
        <f t="shared" si="45"/>
        <v>NO</v>
      </c>
      <c r="AJ517" s="69" t="str">
        <f>IFERROR(VLOOKUP(F517,[1]Tipo!$C$12:$C$27,1,FALSE),"NO")</f>
        <v>NO</v>
      </c>
      <c r="AK517" s="68" t="str">
        <f t="shared" si="46"/>
        <v>NO</v>
      </c>
      <c r="AL517" s="68" t="str">
        <f t="shared" si="47"/>
        <v>NO</v>
      </c>
      <c r="AM517" s="70"/>
      <c r="AN517" s="70"/>
      <c r="AO517" s="70"/>
      <c r="AP517"/>
      <c r="AQ517"/>
      <c r="AR517"/>
      <c r="AS517"/>
      <c r="AT517"/>
      <c r="AU517"/>
      <c r="AV517"/>
      <c r="AW517"/>
      <c r="AX517"/>
      <c r="AY517"/>
      <c r="AZ517"/>
      <c r="BA517"/>
      <c r="BB517"/>
      <c r="BC517"/>
      <c r="BD517"/>
      <c r="BE517"/>
      <c r="BF517"/>
      <c r="BG517"/>
      <c r="BH517"/>
      <c r="BI517"/>
      <c r="BJ517"/>
      <c r="BK517"/>
      <c r="BL517"/>
      <c r="BM517"/>
      <c r="BN517"/>
      <c r="BO517"/>
      <c r="BP517"/>
      <c r="BQ517"/>
    </row>
    <row r="518" spans="1:69" ht="27" hidden="1" customHeight="1" x14ac:dyDescent="0.25">
      <c r="A518" s="55"/>
      <c r="B518" s="47"/>
      <c r="C518" s="48"/>
      <c r="D518" s="79"/>
      <c r="E518" s="48"/>
      <c r="F518" s="49"/>
      <c r="G518" s="50"/>
      <c r="H518" s="51"/>
      <c r="I518" s="52"/>
      <c r="J518" s="53" t="str">
        <f>IF(ISERROR(VLOOKUP(I518,[1]Eje_Pilar!$C$2:$E$47,2,FALSE))," ",VLOOKUP(I518,[1]Eje_Pilar!$C$2:$E$47,2,FALSE))</f>
        <v xml:space="preserve"> </v>
      </c>
      <c r="K518" s="53" t="str">
        <f>IF(ISERROR(VLOOKUP(I518,[1]Eje_Pilar!$C$2:$E$47,3,FALSE))," ",VLOOKUP(I518,[1]Eje_Pilar!$C$2:$E$47,3,FALSE))</f>
        <v xml:space="preserve"> </v>
      </c>
      <c r="L518" s="54"/>
      <c r="M518" s="55"/>
      <c r="N518" s="50"/>
      <c r="O518" s="57"/>
      <c r="P518" s="58"/>
      <c r="Q518" s="59"/>
      <c r="R518" s="60"/>
      <c r="S518" s="57"/>
      <c r="T518" s="61">
        <f t="shared" si="43"/>
        <v>0</v>
      </c>
      <c r="U518" s="62"/>
      <c r="V518" s="63"/>
      <c r="W518" s="63"/>
      <c r="X518" s="63"/>
      <c r="Y518" s="47"/>
      <c r="Z518" s="47"/>
      <c r="AA518" s="65"/>
      <c r="AB518" s="55"/>
      <c r="AC518" s="55"/>
      <c r="AD518" s="55"/>
      <c r="AE518" s="55"/>
      <c r="AF518" s="66" t="str">
        <f t="shared" si="42"/>
        <v>-</v>
      </c>
      <c r="AG518" s="67">
        <f>IF(SUMPRODUCT((A$14:A518=A518)*(B$14:B518=B518)*(C$14:C518=C518))&gt;1,0,1)</f>
        <v>0</v>
      </c>
      <c r="AH518" s="68" t="str">
        <f t="shared" si="44"/>
        <v>NO</v>
      </c>
      <c r="AI518" s="68" t="str">
        <f t="shared" si="45"/>
        <v>NO</v>
      </c>
      <c r="AJ518" s="69" t="str">
        <f>IFERROR(VLOOKUP(F518,[1]Tipo!$C$12:$C$27,1,FALSE),"NO")</f>
        <v>NO</v>
      </c>
      <c r="AK518" s="68" t="str">
        <f t="shared" si="46"/>
        <v>NO</v>
      </c>
      <c r="AL518" s="68" t="str">
        <f t="shared" si="47"/>
        <v>NO</v>
      </c>
      <c r="AM518" s="70"/>
      <c r="AN518" s="70"/>
      <c r="AO518" s="70"/>
      <c r="AP518"/>
      <c r="AQ518"/>
      <c r="AR518"/>
      <c r="AS518"/>
      <c r="AT518"/>
      <c r="AU518"/>
      <c r="AV518"/>
      <c r="AW518"/>
      <c r="AX518"/>
      <c r="AY518"/>
      <c r="AZ518"/>
      <c r="BA518"/>
      <c r="BB518"/>
      <c r="BC518"/>
      <c r="BD518"/>
      <c r="BE518"/>
      <c r="BF518"/>
      <c r="BG518"/>
      <c r="BH518"/>
      <c r="BI518"/>
      <c r="BJ518"/>
      <c r="BK518"/>
      <c r="BL518"/>
      <c r="BM518"/>
      <c r="BN518"/>
      <c r="BO518"/>
      <c r="BP518"/>
      <c r="BQ518"/>
    </row>
    <row r="519" spans="1:69" ht="27" hidden="1" customHeight="1" x14ac:dyDescent="0.25">
      <c r="A519" s="55"/>
      <c r="B519" s="47"/>
      <c r="C519" s="48"/>
      <c r="D519" s="79"/>
      <c r="E519" s="48"/>
      <c r="F519" s="49"/>
      <c r="G519" s="50"/>
      <c r="H519" s="51"/>
      <c r="I519" s="52"/>
      <c r="J519" s="53" t="str">
        <f>IF(ISERROR(VLOOKUP(I519,[1]Eje_Pilar!$C$2:$E$47,2,FALSE))," ",VLOOKUP(I519,[1]Eje_Pilar!$C$2:$E$47,2,FALSE))</f>
        <v xml:space="preserve"> </v>
      </c>
      <c r="K519" s="53" t="str">
        <f>IF(ISERROR(VLOOKUP(I519,[1]Eje_Pilar!$C$2:$E$47,3,FALSE))," ",VLOOKUP(I519,[1]Eje_Pilar!$C$2:$E$47,3,FALSE))</f>
        <v xml:space="preserve"> </v>
      </c>
      <c r="L519" s="54"/>
      <c r="M519" s="55"/>
      <c r="N519" s="50"/>
      <c r="O519" s="57"/>
      <c r="P519" s="58"/>
      <c r="Q519" s="59"/>
      <c r="R519" s="60"/>
      <c r="S519" s="57"/>
      <c r="T519" s="61">
        <f t="shared" si="43"/>
        <v>0</v>
      </c>
      <c r="U519" s="62"/>
      <c r="V519" s="63"/>
      <c r="W519" s="63"/>
      <c r="X519" s="63"/>
      <c r="Y519" s="47"/>
      <c r="Z519" s="47"/>
      <c r="AA519" s="65"/>
      <c r="AB519" s="55"/>
      <c r="AC519" s="55"/>
      <c r="AD519" s="55"/>
      <c r="AE519" s="55"/>
      <c r="AF519" s="66" t="str">
        <f t="shared" si="42"/>
        <v>-</v>
      </c>
      <c r="AG519" s="67">
        <f>IF(SUMPRODUCT((A$14:A519=A519)*(B$14:B519=B519)*(C$14:C519=C519))&gt;1,0,1)</f>
        <v>0</v>
      </c>
      <c r="AH519" s="68" t="str">
        <f t="shared" si="44"/>
        <v>NO</v>
      </c>
      <c r="AI519" s="68" t="str">
        <f t="shared" si="45"/>
        <v>NO</v>
      </c>
      <c r="AJ519" s="69" t="str">
        <f>IFERROR(VLOOKUP(F519,[1]Tipo!$C$12:$C$27,1,FALSE),"NO")</f>
        <v>NO</v>
      </c>
      <c r="AK519" s="68" t="str">
        <f t="shared" si="46"/>
        <v>NO</v>
      </c>
      <c r="AL519" s="68" t="str">
        <f t="shared" si="47"/>
        <v>NO</v>
      </c>
      <c r="AM519" s="70"/>
      <c r="AN519" s="70"/>
      <c r="AO519" s="70"/>
      <c r="AP519"/>
      <c r="AQ519"/>
      <c r="AR519"/>
      <c r="AS519"/>
      <c r="AT519"/>
      <c r="AU519"/>
      <c r="AV519"/>
      <c r="AW519"/>
      <c r="AX519"/>
      <c r="AY519"/>
      <c r="AZ519"/>
      <c r="BA519"/>
      <c r="BB519"/>
      <c r="BC519"/>
      <c r="BD519"/>
      <c r="BE519"/>
      <c r="BF519"/>
      <c r="BG519"/>
      <c r="BH519"/>
      <c r="BI519"/>
      <c r="BJ519"/>
      <c r="BK519"/>
      <c r="BL519"/>
      <c r="BM519"/>
      <c r="BN519"/>
      <c r="BO519"/>
      <c r="BP519"/>
      <c r="BQ519"/>
    </row>
    <row r="520" spans="1:69" ht="27" hidden="1" customHeight="1" x14ac:dyDescent="0.25">
      <c r="A520" s="55"/>
      <c r="B520" s="47"/>
      <c r="C520" s="48"/>
      <c r="D520" s="79"/>
      <c r="E520" s="48"/>
      <c r="F520" s="49"/>
      <c r="G520" s="50"/>
      <c r="H520" s="51"/>
      <c r="I520" s="52"/>
      <c r="J520" s="53" t="str">
        <f>IF(ISERROR(VLOOKUP(I520,[1]Eje_Pilar!$C$2:$E$47,2,FALSE))," ",VLOOKUP(I520,[1]Eje_Pilar!$C$2:$E$47,2,FALSE))</f>
        <v xml:space="preserve"> </v>
      </c>
      <c r="K520" s="53" t="str">
        <f>IF(ISERROR(VLOOKUP(I520,[1]Eje_Pilar!$C$2:$E$47,3,FALSE))," ",VLOOKUP(I520,[1]Eje_Pilar!$C$2:$E$47,3,FALSE))</f>
        <v xml:space="preserve"> </v>
      </c>
      <c r="L520" s="54"/>
      <c r="M520" s="55"/>
      <c r="N520" s="50"/>
      <c r="O520" s="57"/>
      <c r="P520" s="58"/>
      <c r="Q520" s="59"/>
      <c r="R520" s="60"/>
      <c r="S520" s="57"/>
      <c r="T520" s="61">
        <f t="shared" si="43"/>
        <v>0</v>
      </c>
      <c r="U520" s="62"/>
      <c r="V520" s="63"/>
      <c r="W520" s="63"/>
      <c r="X520" s="63"/>
      <c r="Y520" s="47"/>
      <c r="Z520" s="47"/>
      <c r="AA520" s="65"/>
      <c r="AB520" s="55"/>
      <c r="AC520" s="55"/>
      <c r="AD520" s="55"/>
      <c r="AE520" s="55"/>
      <c r="AF520" s="66" t="str">
        <f t="shared" si="42"/>
        <v>-</v>
      </c>
      <c r="AG520" s="67">
        <f>IF(SUMPRODUCT((A$14:A520=A520)*(B$14:B520=B520)*(C$14:C520=C520))&gt;1,0,1)</f>
        <v>0</v>
      </c>
      <c r="AH520" s="68" t="str">
        <f t="shared" si="44"/>
        <v>NO</v>
      </c>
      <c r="AI520" s="68" t="str">
        <f t="shared" si="45"/>
        <v>NO</v>
      </c>
      <c r="AJ520" s="69" t="str">
        <f>IFERROR(VLOOKUP(F520,[1]Tipo!$C$12:$C$27,1,FALSE),"NO")</f>
        <v>NO</v>
      </c>
      <c r="AK520" s="68" t="str">
        <f t="shared" si="46"/>
        <v>NO</v>
      </c>
      <c r="AL520" s="68" t="str">
        <f t="shared" si="47"/>
        <v>NO</v>
      </c>
      <c r="AM520" s="70"/>
      <c r="AN520" s="70"/>
      <c r="AO520" s="70"/>
      <c r="AP520"/>
      <c r="AQ520"/>
      <c r="AR520"/>
      <c r="AS520"/>
      <c r="AT520"/>
      <c r="AU520"/>
      <c r="AV520"/>
      <c r="AW520"/>
      <c r="AX520"/>
      <c r="AY520"/>
      <c r="AZ520"/>
      <c r="BA520"/>
      <c r="BB520"/>
      <c r="BC520"/>
      <c r="BD520"/>
      <c r="BE520"/>
      <c r="BF520"/>
      <c r="BG520"/>
      <c r="BH520"/>
      <c r="BI520"/>
      <c r="BJ520"/>
      <c r="BK520"/>
      <c r="BL520"/>
      <c r="BM520"/>
      <c r="BN520"/>
      <c r="BO520"/>
      <c r="BP520"/>
      <c r="BQ520"/>
    </row>
    <row r="521" spans="1:69" ht="27" hidden="1" customHeight="1" x14ac:dyDescent="0.25">
      <c r="A521" s="55"/>
      <c r="B521" s="47"/>
      <c r="C521" s="48"/>
      <c r="D521" s="79"/>
      <c r="E521" s="48"/>
      <c r="F521" s="49"/>
      <c r="G521" s="50"/>
      <c r="H521" s="51"/>
      <c r="I521" s="52"/>
      <c r="J521" s="53" t="str">
        <f>IF(ISERROR(VLOOKUP(I521,[1]Eje_Pilar!$C$2:$E$47,2,FALSE))," ",VLOOKUP(I521,[1]Eje_Pilar!$C$2:$E$47,2,FALSE))</f>
        <v xml:space="preserve"> </v>
      </c>
      <c r="K521" s="53" t="str">
        <f>IF(ISERROR(VLOOKUP(I521,[1]Eje_Pilar!$C$2:$E$47,3,FALSE))," ",VLOOKUP(I521,[1]Eje_Pilar!$C$2:$E$47,3,FALSE))</f>
        <v xml:space="preserve"> </v>
      </c>
      <c r="L521" s="54"/>
      <c r="M521" s="55"/>
      <c r="N521" s="50"/>
      <c r="O521" s="57"/>
      <c r="P521" s="58"/>
      <c r="Q521" s="59"/>
      <c r="R521" s="60"/>
      <c r="S521" s="57"/>
      <c r="T521" s="61">
        <f t="shared" si="43"/>
        <v>0</v>
      </c>
      <c r="U521" s="62"/>
      <c r="V521" s="63"/>
      <c r="W521" s="63"/>
      <c r="X521" s="63"/>
      <c r="Y521" s="47"/>
      <c r="Z521" s="47"/>
      <c r="AA521" s="65"/>
      <c r="AB521" s="55"/>
      <c r="AC521" s="55"/>
      <c r="AD521" s="55"/>
      <c r="AE521" s="55"/>
      <c r="AF521" s="66" t="str">
        <f t="shared" si="42"/>
        <v>-</v>
      </c>
      <c r="AG521" s="67">
        <f>IF(SUMPRODUCT((A$14:A521=A521)*(B$14:B521=B521)*(C$14:C521=C521))&gt;1,0,1)</f>
        <v>0</v>
      </c>
      <c r="AH521" s="68" t="str">
        <f t="shared" si="44"/>
        <v>NO</v>
      </c>
      <c r="AI521" s="68" t="str">
        <f t="shared" si="45"/>
        <v>NO</v>
      </c>
      <c r="AJ521" s="69" t="str">
        <f>IFERROR(VLOOKUP(F521,[1]Tipo!$C$12:$C$27,1,FALSE),"NO")</f>
        <v>NO</v>
      </c>
      <c r="AK521" s="68" t="str">
        <f t="shared" si="46"/>
        <v>NO</v>
      </c>
      <c r="AL521" s="68" t="str">
        <f t="shared" si="47"/>
        <v>NO</v>
      </c>
      <c r="AM521" s="70"/>
      <c r="AN521" s="70"/>
      <c r="AO521" s="70"/>
      <c r="AP521"/>
      <c r="AQ521"/>
      <c r="AR521"/>
      <c r="AS521"/>
      <c r="AT521"/>
      <c r="AU521"/>
      <c r="AV521"/>
      <c r="AW521"/>
      <c r="AX521"/>
      <c r="AY521"/>
      <c r="AZ521"/>
      <c r="BA521"/>
      <c r="BB521"/>
      <c r="BC521"/>
      <c r="BD521"/>
      <c r="BE521"/>
      <c r="BF521"/>
      <c r="BG521"/>
      <c r="BH521"/>
      <c r="BI521"/>
      <c r="BJ521"/>
      <c r="BK521"/>
      <c r="BL521"/>
      <c r="BM521"/>
      <c r="BN521"/>
      <c r="BO521"/>
      <c r="BP521"/>
      <c r="BQ521"/>
    </row>
    <row r="522" spans="1:69" ht="27" hidden="1" customHeight="1" x14ac:dyDescent="0.25">
      <c r="A522" s="55"/>
      <c r="B522" s="47"/>
      <c r="C522" s="48"/>
      <c r="D522" s="79"/>
      <c r="E522" s="48"/>
      <c r="F522" s="49"/>
      <c r="G522" s="50"/>
      <c r="H522" s="51"/>
      <c r="I522" s="52"/>
      <c r="J522" s="53" t="str">
        <f>IF(ISERROR(VLOOKUP(I522,[1]Eje_Pilar!$C$2:$E$47,2,FALSE))," ",VLOOKUP(I522,[1]Eje_Pilar!$C$2:$E$47,2,FALSE))</f>
        <v xml:space="preserve"> </v>
      </c>
      <c r="K522" s="53" t="str">
        <f>IF(ISERROR(VLOOKUP(I522,[1]Eje_Pilar!$C$2:$E$47,3,FALSE))," ",VLOOKUP(I522,[1]Eje_Pilar!$C$2:$E$47,3,FALSE))</f>
        <v xml:space="preserve"> </v>
      </c>
      <c r="L522" s="54"/>
      <c r="M522" s="55"/>
      <c r="N522" s="50"/>
      <c r="O522" s="57"/>
      <c r="P522" s="58"/>
      <c r="Q522" s="59"/>
      <c r="R522" s="60"/>
      <c r="S522" s="57"/>
      <c r="T522" s="61">
        <f t="shared" si="43"/>
        <v>0</v>
      </c>
      <c r="U522" s="62"/>
      <c r="V522" s="63"/>
      <c r="W522" s="63"/>
      <c r="X522" s="63"/>
      <c r="Y522" s="47"/>
      <c r="Z522" s="47"/>
      <c r="AA522" s="65"/>
      <c r="AB522" s="55"/>
      <c r="AC522" s="55"/>
      <c r="AD522" s="55"/>
      <c r="AE522" s="55"/>
      <c r="AF522" s="66" t="str">
        <f t="shared" si="42"/>
        <v>-</v>
      </c>
      <c r="AG522" s="67">
        <f>IF(SUMPRODUCT((A$14:A522=A522)*(B$14:B522=B522)*(C$14:C522=C522))&gt;1,0,1)</f>
        <v>0</v>
      </c>
      <c r="AH522" s="68" t="str">
        <f t="shared" si="44"/>
        <v>NO</v>
      </c>
      <c r="AI522" s="68" t="str">
        <f t="shared" si="45"/>
        <v>NO</v>
      </c>
      <c r="AJ522" s="69" t="str">
        <f>IFERROR(VLOOKUP(F522,[1]Tipo!$C$12:$C$27,1,FALSE),"NO")</f>
        <v>NO</v>
      </c>
      <c r="AK522" s="68" t="str">
        <f t="shared" si="46"/>
        <v>NO</v>
      </c>
      <c r="AL522" s="68" t="str">
        <f t="shared" si="47"/>
        <v>NO</v>
      </c>
      <c r="AM522" s="70"/>
      <c r="AN522" s="70"/>
      <c r="AO522" s="70"/>
      <c r="AP522"/>
      <c r="AQ522"/>
      <c r="AR522"/>
      <c r="AS522"/>
      <c r="AT522"/>
      <c r="AU522"/>
      <c r="AV522"/>
      <c r="AW522"/>
      <c r="AX522"/>
      <c r="AY522"/>
      <c r="AZ522"/>
      <c r="BA522"/>
      <c r="BB522"/>
      <c r="BC522"/>
      <c r="BD522"/>
      <c r="BE522"/>
      <c r="BF522"/>
      <c r="BG522"/>
      <c r="BH522"/>
      <c r="BI522"/>
      <c r="BJ522"/>
      <c r="BK522"/>
      <c r="BL522"/>
      <c r="BM522"/>
      <c r="BN522"/>
      <c r="BO522"/>
      <c r="BP522"/>
      <c r="BQ522"/>
    </row>
    <row r="523" spans="1:69" ht="27" hidden="1" customHeight="1" x14ac:dyDescent="0.25">
      <c r="A523" s="55"/>
      <c r="B523" s="47"/>
      <c r="C523" s="48"/>
      <c r="D523" s="79"/>
      <c r="E523" s="48"/>
      <c r="F523" s="49"/>
      <c r="G523" s="50"/>
      <c r="H523" s="51"/>
      <c r="I523" s="52"/>
      <c r="J523" s="53" t="str">
        <f>IF(ISERROR(VLOOKUP(I523,[1]Eje_Pilar!$C$2:$E$47,2,FALSE))," ",VLOOKUP(I523,[1]Eje_Pilar!$C$2:$E$47,2,FALSE))</f>
        <v xml:space="preserve"> </v>
      </c>
      <c r="K523" s="53" t="str">
        <f>IF(ISERROR(VLOOKUP(I523,[1]Eje_Pilar!$C$2:$E$47,3,FALSE))," ",VLOOKUP(I523,[1]Eje_Pilar!$C$2:$E$47,3,FALSE))</f>
        <v xml:space="preserve"> </v>
      </c>
      <c r="L523" s="54"/>
      <c r="M523" s="55"/>
      <c r="N523" s="50"/>
      <c r="O523" s="57"/>
      <c r="P523" s="58"/>
      <c r="Q523" s="59"/>
      <c r="R523" s="60"/>
      <c r="S523" s="57"/>
      <c r="T523" s="61">
        <f t="shared" si="43"/>
        <v>0</v>
      </c>
      <c r="U523" s="62"/>
      <c r="V523" s="63"/>
      <c r="W523" s="63"/>
      <c r="X523" s="63"/>
      <c r="Y523" s="47"/>
      <c r="Z523" s="47"/>
      <c r="AA523" s="65"/>
      <c r="AB523" s="55"/>
      <c r="AC523" s="55"/>
      <c r="AD523" s="55"/>
      <c r="AE523" s="55"/>
      <c r="AF523" s="66" t="str">
        <f t="shared" si="42"/>
        <v>-</v>
      </c>
      <c r="AG523" s="67">
        <f>IF(SUMPRODUCT((A$14:A523=A523)*(B$14:B523=B523)*(C$14:C523=C523))&gt;1,0,1)</f>
        <v>0</v>
      </c>
      <c r="AH523" s="68" t="str">
        <f t="shared" si="44"/>
        <v>NO</v>
      </c>
      <c r="AI523" s="68" t="str">
        <f t="shared" si="45"/>
        <v>NO</v>
      </c>
      <c r="AJ523" s="69" t="str">
        <f>IFERROR(VLOOKUP(F523,[1]Tipo!$C$12:$C$27,1,FALSE),"NO")</f>
        <v>NO</v>
      </c>
      <c r="AK523" s="68" t="str">
        <f t="shared" si="46"/>
        <v>NO</v>
      </c>
      <c r="AL523" s="68" t="str">
        <f t="shared" si="47"/>
        <v>NO</v>
      </c>
      <c r="AM523" s="70"/>
      <c r="AN523" s="70"/>
      <c r="AO523" s="70"/>
      <c r="AP523"/>
      <c r="AQ523"/>
      <c r="AR523"/>
      <c r="AS523"/>
      <c r="AT523"/>
      <c r="AU523"/>
      <c r="AV523"/>
      <c r="AW523"/>
      <c r="AX523"/>
      <c r="AY523"/>
      <c r="AZ523"/>
      <c r="BA523"/>
      <c r="BB523"/>
      <c r="BC523"/>
      <c r="BD523"/>
      <c r="BE523"/>
      <c r="BF523"/>
      <c r="BG523"/>
      <c r="BH523"/>
      <c r="BI523"/>
      <c r="BJ523"/>
      <c r="BK523"/>
      <c r="BL523"/>
      <c r="BM523"/>
      <c r="BN523"/>
      <c r="BO523"/>
      <c r="BP523"/>
      <c r="BQ523"/>
    </row>
    <row r="524" spans="1:69" ht="27" hidden="1" customHeight="1" x14ac:dyDescent="0.25">
      <c r="A524" s="55"/>
      <c r="B524" s="47"/>
      <c r="C524" s="48"/>
      <c r="D524" s="79"/>
      <c r="E524" s="48"/>
      <c r="F524" s="49"/>
      <c r="G524" s="50"/>
      <c r="H524" s="51"/>
      <c r="I524" s="52"/>
      <c r="J524" s="53" t="str">
        <f>IF(ISERROR(VLOOKUP(I524,[1]Eje_Pilar!$C$2:$E$47,2,FALSE))," ",VLOOKUP(I524,[1]Eje_Pilar!$C$2:$E$47,2,FALSE))</f>
        <v xml:space="preserve"> </v>
      </c>
      <c r="K524" s="53" t="str">
        <f>IF(ISERROR(VLOOKUP(I524,[1]Eje_Pilar!$C$2:$E$47,3,FALSE))," ",VLOOKUP(I524,[1]Eje_Pilar!$C$2:$E$47,3,FALSE))</f>
        <v xml:space="preserve"> </v>
      </c>
      <c r="L524" s="54"/>
      <c r="M524" s="55"/>
      <c r="N524" s="50"/>
      <c r="O524" s="57"/>
      <c r="P524" s="58"/>
      <c r="Q524" s="59"/>
      <c r="R524" s="60"/>
      <c r="S524" s="57"/>
      <c r="T524" s="61">
        <f t="shared" si="43"/>
        <v>0</v>
      </c>
      <c r="U524" s="62"/>
      <c r="V524" s="63"/>
      <c r="W524" s="63"/>
      <c r="X524" s="63"/>
      <c r="Y524" s="47"/>
      <c r="Z524" s="47"/>
      <c r="AA524" s="65"/>
      <c r="AB524" s="55"/>
      <c r="AC524" s="55"/>
      <c r="AD524" s="55"/>
      <c r="AE524" s="55"/>
      <c r="AF524" s="66" t="str">
        <f t="shared" si="42"/>
        <v>-</v>
      </c>
      <c r="AG524" s="67">
        <f>IF(SUMPRODUCT((A$14:A524=A524)*(B$14:B524=B524)*(C$14:C524=C524))&gt;1,0,1)</f>
        <v>0</v>
      </c>
      <c r="AH524" s="68" t="str">
        <f t="shared" si="44"/>
        <v>NO</v>
      </c>
      <c r="AI524" s="68" t="str">
        <f t="shared" si="45"/>
        <v>NO</v>
      </c>
      <c r="AJ524" s="69" t="str">
        <f>IFERROR(VLOOKUP(F524,[1]Tipo!$C$12:$C$27,1,FALSE),"NO")</f>
        <v>NO</v>
      </c>
      <c r="AK524" s="68" t="str">
        <f t="shared" si="46"/>
        <v>NO</v>
      </c>
      <c r="AL524" s="68" t="str">
        <f t="shared" si="47"/>
        <v>NO</v>
      </c>
      <c r="AM524" s="70"/>
      <c r="AN524" s="70"/>
      <c r="AO524" s="70"/>
      <c r="AP524"/>
      <c r="AQ524"/>
      <c r="AR524"/>
      <c r="AS524"/>
      <c r="AT524"/>
      <c r="AU524"/>
      <c r="AV524"/>
      <c r="AW524"/>
      <c r="AX524"/>
      <c r="AY524"/>
      <c r="AZ524"/>
      <c r="BA524"/>
      <c r="BB524"/>
      <c r="BC524"/>
      <c r="BD524"/>
      <c r="BE524"/>
      <c r="BF524"/>
      <c r="BG524"/>
      <c r="BH524"/>
      <c r="BI524"/>
      <c r="BJ524"/>
      <c r="BK524"/>
      <c r="BL524"/>
      <c r="BM524"/>
      <c r="BN524"/>
      <c r="BO524"/>
      <c r="BP524"/>
      <c r="BQ524"/>
    </row>
    <row r="525" spans="1:69" ht="27" hidden="1" customHeight="1" x14ac:dyDescent="0.25">
      <c r="A525" s="55"/>
      <c r="B525" s="47"/>
      <c r="C525" s="48"/>
      <c r="D525" s="79"/>
      <c r="E525" s="48"/>
      <c r="F525" s="49"/>
      <c r="G525" s="50"/>
      <c r="H525" s="51"/>
      <c r="I525" s="52"/>
      <c r="J525" s="53" t="str">
        <f>IF(ISERROR(VLOOKUP(I525,[1]Eje_Pilar!$C$2:$E$47,2,FALSE))," ",VLOOKUP(I525,[1]Eje_Pilar!$C$2:$E$47,2,FALSE))</f>
        <v xml:space="preserve"> </v>
      </c>
      <c r="K525" s="53" t="str">
        <f>IF(ISERROR(VLOOKUP(I525,[1]Eje_Pilar!$C$2:$E$47,3,FALSE))," ",VLOOKUP(I525,[1]Eje_Pilar!$C$2:$E$47,3,FALSE))</f>
        <v xml:space="preserve"> </v>
      </c>
      <c r="L525" s="54"/>
      <c r="M525" s="55"/>
      <c r="N525" s="50"/>
      <c r="O525" s="57"/>
      <c r="P525" s="58"/>
      <c r="Q525" s="59"/>
      <c r="R525" s="60"/>
      <c r="S525" s="57"/>
      <c r="T525" s="61">
        <f t="shared" si="43"/>
        <v>0</v>
      </c>
      <c r="U525" s="62"/>
      <c r="V525" s="63"/>
      <c r="W525" s="63"/>
      <c r="X525" s="63"/>
      <c r="Y525" s="47"/>
      <c r="Z525" s="47"/>
      <c r="AA525" s="65"/>
      <c r="AB525" s="55"/>
      <c r="AC525" s="55"/>
      <c r="AD525" s="55"/>
      <c r="AE525" s="55"/>
      <c r="AF525" s="66" t="str">
        <f t="shared" si="42"/>
        <v>-</v>
      </c>
      <c r="AG525" s="67">
        <f>IF(SUMPRODUCT((A$14:A525=A525)*(B$14:B525=B525)*(C$14:C525=C525))&gt;1,0,1)</f>
        <v>0</v>
      </c>
      <c r="AH525" s="68" t="str">
        <f t="shared" si="44"/>
        <v>NO</v>
      </c>
      <c r="AI525" s="68" t="str">
        <f t="shared" si="45"/>
        <v>NO</v>
      </c>
      <c r="AJ525" s="69" t="str">
        <f>IFERROR(VLOOKUP(F525,[1]Tipo!$C$12:$C$27,1,FALSE),"NO")</f>
        <v>NO</v>
      </c>
      <c r="AK525" s="68" t="str">
        <f t="shared" si="46"/>
        <v>NO</v>
      </c>
      <c r="AL525" s="68" t="str">
        <f t="shared" si="47"/>
        <v>NO</v>
      </c>
      <c r="AM525" s="70"/>
      <c r="AN525" s="70"/>
      <c r="AO525" s="70"/>
      <c r="AP525"/>
      <c r="AQ525"/>
      <c r="AR525"/>
      <c r="AS525"/>
      <c r="AT525"/>
      <c r="AU525"/>
      <c r="AV525"/>
      <c r="AW525"/>
      <c r="AX525"/>
      <c r="AY525"/>
      <c r="AZ525"/>
      <c r="BA525"/>
      <c r="BB525"/>
      <c r="BC525"/>
      <c r="BD525"/>
      <c r="BE525"/>
      <c r="BF525"/>
      <c r="BG525"/>
      <c r="BH525"/>
      <c r="BI525"/>
      <c r="BJ525"/>
      <c r="BK525"/>
      <c r="BL525"/>
      <c r="BM525"/>
      <c r="BN525"/>
      <c r="BO525"/>
      <c r="BP525"/>
      <c r="BQ525"/>
    </row>
    <row r="526" spans="1:69" ht="27" hidden="1" customHeight="1" x14ac:dyDescent="0.25">
      <c r="A526" s="55"/>
      <c r="B526" s="47"/>
      <c r="C526" s="48"/>
      <c r="D526" s="79"/>
      <c r="E526" s="48"/>
      <c r="F526" s="49"/>
      <c r="G526" s="50"/>
      <c r="H526" s="51"/>
      <c r="I526" s="52"/>
      <c r="J526" s="53" t="str">
        <f>IF(ISERROR(VLOOKUP(I526,[1]Eje_Pilar!$C$2:$E$47,2,FALSE))," ",VLOOKUP(I526,[1]Eje_Pilar!$C$2:$E$47,2,FALSE))</f>
        <v xml:space="preserve"> </v>
      </c>
      <c r="K526" s="53" t="str">
        <f>IF(ISERROR(VLOOKUP(I526,[1]Eje_Pilar!$C$2:$E$47,3,FALSE))," ",VLOOKUP(I526,[1]Eje_Pilar!$C$2:$E$47,3,FALSE))</f>
        <v xml:space="preserve"> </v>
      </c>
      <c r="L526" s="54"/>
      <c r="M526" s="55"/>
      <c r="N526" s="50"/>
      <c r="O526" s="57"/>
      <c r="P526" s="58"/>
      <c r="Q526" s="59"/>
      <c r="R526" s="60"/>
      <c r="S526" s="57"/>
      <c r="T526" s="61">
        <f t="shared" si="43"/>
        <v>0</v>
      </c>
      <c r="U526" s="62"/>
      <c r="V526" s="63"/>
      <c r="W526" s="63"/>
      <c r="X526" s="63"/>
      <c r="Y526" s="47"/>
      <c r="Z526" s="47"/>
      <c r="AA526" s="65"/>
      <c r="AB526" s="55"/>
      <c r="AC526" s="55"/>
      <c r="AD526" s="55"/>
      <c r="AE526" s="55"/>
      <c r="AF526" s="66" t="str">
        <f t="shared" si="42"/>
        <v>-</v>
      </c>
      <c r="AG526" s="67">
        <f>IF(SUMPRODUCT((A$14:A526=A526)*(B$14:B526=B526)*(C$14:C526=C526))&gt;1,0,1)</f>
        <v>0</v>
      </c>
      <c r="AH526" s="68" t="str">
        <f t="shared" si="44"/>
        <v>NO</v>
      </c>
      <c r="AI526" s="68" t="str">
        <f t="shared" si="45"/>
        <v>NO</v>
      </c>
      <c r="AJ526" s="69" t="str">
        <f>IFERROR(VLOOKUP(F526,[1]Tipo!$C$12:$C$27,1,FALSE),"NO")</f>
        <v>NO</v>
      </c>
      <c r="AK526" s="68" t="str">
        <f t="shared" si="46"/>
        <v>NO</v>
      </c>
      <c r="AL526" s="68" t="str">
        <f t="shared" si="47"/>
        <v>NO</v>
      </c>
      <c r="AM526" s="70"/>
      <c r="AN526" s="70"/>
      <c r="AO526" s="70"/>
      <c r="AP526"/>
      <c r="AQ526"/>
      <c r="AR526"/>
      <c r="AS526"/>
      <c r="AT526"/>
      <c r="AU526"/>
      <c r="AV526"/>
      <c r="AW526"/>
      <c r="AX526"/>
      <c r="AY526"/>
      <c r="AZ526"/>
      <c r="BA526"/>
      <c r="BB526"/>
      <c r="BC526"/>
      <c r="BD526"/>
      <c r="BE526"/>
      <c r="BF526"/>
      <c r="BG526"/>
      <c r="BH526"/>
      <c r="BI526"/>
      <c r="BJ526"/>
      <c r="BK526"/>
      <c r="BL526"/>
      <c r="BM526"/>
      <c r="BN526"/>
      <c r="BO526"/>
      <c r="BP526"/>
      <c r="BQ526"/>
    </row>
    <row r="527" spans="1:69" ht="27" hidden="1" customHeight="1" x14ac:dyDescent="0.25">
      <c r="A527" s="55"/>
      <c r="B527" s="47"/>
      <c r="C527" s="48"/>
      <c r="D527" s="79"/>
      <c r="E527" s="48"/>
      <c r="F527" s="49"/>
      <c r="G527" s="50"/>
      <c r="H527" s="51"/>
      <c r="I527" s="52"/>
      <c r="J527" s="53" t="str">
        <f>IF(ISERROR(VLOOKUP(I527,[1]Eje_Pilar!$C$2:$E$47,2,FALSE))," ",VLOOKUP(I527,[1]Eje_Pilar!$C$2:$E$47,2,FALSE))</f>
        <v xml:space="preserve"> </v>
      </c>
      <c r="K527" s="53" t="str">
        <f>IF(ISERROR(VLOOKUP(I527,[1]Eje_Pilar!$C$2:$E$47,3,FALSE))," ",VLOOKUP(I527,[1]Eje_Pilar!$C$2:$E$47,3,FALSE))</f>
        <v xml:space="preserve"> </v>
      </c>
      <c r="L527" s="54"/>
      <c r="M527" s="55"/>
      <c r="N527" s="50"/>
      <c r="O527" s="57"/>
      <c r="P527" s="58"/>
      <c r="Q527" s="59"/>
      <c r="R527" s="60"/>
      <c r="S527" s="57"/>
      <c r="T527" s="61">
        <f t="shared" si="43"/>
        <v>0</v>
      </c>
      <c r="U527" s="62"/>
      <c r="V527" s="63"/>
      <c r="W527" s="63"/>
      <c r="X527" s="63"/>
      <c r="Y527" s="47"/>
      <c r="Z527" s="47"/>
      <c r="AA527" s="65"/>
      <c r="AB527" s="55"/>
      <c r="AC527" s="55"/>
      <c r="AD527" s="55"/>
      <c r="AE527" s="55"/>
      <c r="AF527" s="66" t="str">
        <f t="shared" si="42"/>
        <v>-</v>
      </c>
      <c r="AG527" s="67">
        <f>IF(SUMPRODUCT((A$14:A527=A527)*(B$14:B527=B527)*(C$14:C527=C527))&gt;1,0,1)</f>
        <v>0</v>
      </c>
      <c r="AH527" s="68" t="str">
        <f t="shared" si="44"/>
        <v>NO</v>
      </c>
      <c r="AI527" s="68" t="str">
        <f t="shared" si="45"/>
        <v>NO</v>
      </c>
      <c r="AJ527" s="69" t="str">
        <f>IFERROR(VLOOKUP(F527,[1]Tipo!$C$12:$C$27,1,FALSE),"NO")</f>
        <v>NO</v>
      </c>
      <c r="AK527" s="68" t="str">
        <f t="shared" si="46"/>
        <v>NO</v>
      </c>
      <c r="AL527" s="68" t="str">
        <f t="shared" si="47"/>
        <v>NO</v>
      </c>
      <c r="AM527" s="70"/>
      <c r="AN527" s="70"/>
      <c r="AO527" s="70"/>
      <c r="AP527"/>
      <c r="AQ527"/>
      <c r="AR527"/>
      <c r="AS527"/>
      <c r="AT527"/>
      <c r="AU527"/>
      <c r="AV527"/>
      <c r="AW527"/>
      <c r="AX527"/>
      <c r="AY527"/>
      <c r="AZ527"/>
      <c r="BA527"/>
      <c r="BB527"/>
      <c r="BC527"/>
      <c r="BD527"/>
      <c r="BE527"/>
      <c r="BF527"/>
      <c r="BG527"/>
      <c r="BH527"/>
      <c r="BI527"/>
      <c r="BJ527"/>
      <c r="BK527"/>
      <c r="BL527"/>
      <c r="BM527"/>
      <c r="BN527"/>
      <c r="BO527"/>
      <c r="BP527"/>
      <c r="BQ527"/>
    </row>
    <row r="528" spans="1:69" ht="27" hidden="1" customHeight="1" x14ac:dyDescent="0.25">
      <c r="A528" s="55"/>
      <c r="B528" s="47"/>
      <c r="C528" s="48"/>
      <c r="D528" s="79"/>
      <c r="E528" s="48"/>
      <c r="F528" s="49"/>
      <c r="G528" s="50"/>
      <c r="H528" s="51"/>
      <c r="I528" s="52"/>
      <c r="J528" s="53" t="str">
        <f>IF(ISERROR(VLOOKUP(I528,[1]Eje_Pilar!$C$2:$E$47,2,FALSE))," ",VLOOKUP(I528,[1]Eje_Pilar!$C$2:$E$47,2,FALSE))</f>
        <v xml:space="preserve"> </v>
      </c>
      <c r="K528" s="53" t="str">
        <f>IF(ISERROR(VLOOKUP(I528,[1]Eje_Pilar!$C$2:$E$47,3,FALSE))," ",VLOOKUP(I528,[1]Eje_Pilar!$C$2:$E$47,3,FALSE))</f>
        <v xml:space="preserve"> </v>
      </c>
      <c r="L528" s="54"/>
      <c r="M528" s="55"/>
      <c r="N528" s="50"/>
      <c r="O528" s="57"/>
      <c r="P528" s="58"/>
      <c r="Q528" s="59"/>
      <c r="R528" s="60"/>
      <c r="S528" s="57"/>
      <c r="T528" s="61">
        <f t="shared" si="43"/>
        <v>0</v>
      </c>
      <c r="U528" s="62"/>
      <c r="V528" s="63"/>
      <c r="W528" s="63"/>
      <c r="X528" s="63"/>
      <c r="Y528" s="47"/>
      <c r="Z528" s="47"/>
      <c r="AA528" s="65"/>
      <c r="AB528" s="55"/>
      <c r="AC528" s="55"/>
      <c r="AD528" s="55"/>
      <c r="AE528" s="55"/>
      <c r="AF528" s="66" t="str">
        <f t="shared" ref="AF528:AF546" si="48">IF(ISERROR(U528/T528),"-",(U528/T528))</f>
        <v>-</v>
      </c>
      <c r="AG528" s="67">
        <f>IF(SUMPRODUCT((A$14:A528=A528)*(B$14:B528=B528)*(C$14:C528=C528))&gt;1,0,1)</f>
        <v>0</v>
      </c>
      <c r="AH528" s="68" t="str">
        <f t="shared" si="44"/>
        <v>NO</v>
      </c>
      <c r="AI528" s="68" t="str">
        <f t="shared" si="45"/>
        <v>NO</v>
      </c>
      <c r="AJ528" s="69" t="str">
        <f>IFERROR(VLOOKUP(F528,[1]Tipo!$C$12:$C$27,1,FALSE),"NO")</f>
        <v>NO</v>
      </c>
      <c r="AK528" s="68" t="str">
        <f t="shared" si="46"/>
        <v>NO</v>
      </c>
      <c r="AL528" s="68" t="str">
        <f t="shared" si="47"/>
        <v>NO</v>
      </c>
      <c r="AM528" s="70"/>
      <c r="AN528" s="70"/>
      <c r="AO528" s="70"/>
      <c r="AP528"/>
      <c r="AQ528"/>
      <c r="AR528"/>
      <c r="AS528"/>
      <c r="AT528"/>
      <c r="AU528"/>
      <c r="AV528"/>
      <c r="AW528"/>
      <c r="AX528"/>
      <c r="AY528"/>
      <c r="AZ528"/>
      <c r="BA528"/>
      <c r="BB528"/>
      <c r="BC528"/>
      <c r="BD528"/>
      <c r="BE528"/>
      <c r="BF528"/>
      <c r="BG528"/>
      <c r="BH528"/>
      <c r="BI528"/>
      <c r="BJ528"/>
      <c r="BK528"/>
      <c r="BL528"/>
      <c r="BM528"/>
      <c r="BN528"/>
      <c r="BO528"/>
      <c r="BP528"/>
      <c r="BQ528"/>
    </row>
    <row r="529" spans="1:69" ht="63.75" hidden="1" customHeight="1" x14ac:dyDescent="0.25">
      <c r="A529" s="55"/>
      <c r="B529" s="47"/>
      <c r="C529" s="48"/>
      <c r="D529" s="79"/>
      <c r="E529" s="48"/>
      <c r="F529" s="49"/>
      <c r="G529" s="50"/>
      <c r="H529" s="51"/>
      <c r="I529" s="52"/>
      <c r="J529" s="53" t="str">
        <f>IF(ISERROR(VLOOKUP(I529,[1]Eje_Pilar!$C$2:$E$47,2,FALSE))," ",VLOOKUP(I529,[1]Eje_Pilar!$C$2:$E$47,2,FALSE))</f>
        <v xml:space="preserve"> </v>
      </c>
      <c r="K529" s="53" t="str">
        <f>IF(ISERROR(VLOOKUP(I529,[1]Eje_Pilar!$C$2:$E$47,3,FALSE))," ",VLOOKUP(I529,[1]Eje_Pilar!$C$2:$E$47,3,FALSE))</f>
        <v xml:space="preserve"> </v>
      </c>
      <c r="L529" s="54"/>
      <c r="M529" s="55"/>
      <c r="N529" s="50"/>
      <c r="O529" s="57"/>
      <c r="P529" s="58"/>
      <c r="Q529" s="59"/>
      <c r="R529" s="60"/>
      <c r="S529" s="57"/>
      <c r="T529" s="61">
        <f t="shared" ref="T529:T546" si="49">+O529+Q529+S529</f>
        <v>0</v>
      </c>
      <c r="U529" s="62"/>
      <c r="V529" s="63"/>
      <c r="W529" s="63"/>
      <c r="X529" s="63"/>
      <c r="Y529" s="47"/>
      <c r="Z529" s="47"/>
      <c r="AA529" s="65"/>
      <c r="AB529" s="55"/>
      <c r="AC529" s="55"/>
      <c r="AD529" s="55"/>
      <c r="AE529" s="55"/>
      <c r="AF529" s="66" t="str">
        <f t="shared" si="48"/>
        <v>-</v>
      </c>
      <c r="AG529" s="67">
        <f>IF(SUMPRODUCT((A$14:A529=A529)*(B$14:B529=B529)*(C$14:C529=C529))&gt;1,0,1)</f>
        <v>0</v>
      </c>
      <c r="AH529" s="68" t="str">
        <f t="shared" ref="AH529:AH546" si="50">IFERROR(VLOOKUP(D529,tipo,1,FALSE),"NO")</f>
        <v>NO</v>
      </c>
      <c r="AI529" s="68" t="str">
        <f t="shared" ref="AI529:AI546" si="51">IFERROR(VLOOKUP(E529,modal,1,FALSE),"NO")</f>
        <v>NO</v>
      </c>
      <c r="AJ529" s="69" t="str">
        <f>IFERROR(VLOOKUP(F529,[1]Tipo!$C$12:$C$27,1,FALSE),"NO")</f>
        <v>NO</v>
      </c>
      <c r="AK529" s="68" t="str">
        <f t="shared" ref="AK529:AK546" si="52">IFERROR(VLOOKUP(H529,afectacion,1,FALSE),"NO")</f>
        <v>NO</v>
      </c>
      <c r="AL529" s="68" t="str">
        <f t="shared" ref="AL529:AL546" si="53">IFERROR(VLOOKUP(I529,programa,1,FALSE),"NO")</f>
        <v>NO</v>
      </c>
      <c r="AM529" s="70"/>
      <c r="AN529" s="70"/>
      <c r="AO529" s="70"/>
      <c r="AP529"/>
      <c r="AQ529"/>
      <c r="AR529"/>
      <c r="AS529"/>
      <c r="AT529"/>
      <c r="AU529"/>
      <c r="AV529"/>
      <c r="AW529"/>
      <c r="AX529"/>
      <c r="AY529"/>
      <c r="AZ529"/>
      <c r="BA529"/>
      <c r="BB529"/>
      <c r="BC529"/>
      <c r="BD529"/>
      <c r="BE529"/>
      <c r="BF529"/>
      <c r="BG529"/>
      <c r="BH529"/>
      <c r="BI529"/>
      <c r="BJ529"/>
      <c r="BK529"/>
      <c r="BL529"/>
      <c r="BM529"/>
      <c r="BN529"/>
      <c r="BO529"/>
      <c r="BP529"/>
      <c r="BQ529"/>
    </row>
    <row r="530" spans="1:69" ht="13.5" hidden="1" customHeight="1" x14ac:dyDescent="0.25">
      <c r="A530" s="55"/>
      <c r="B530" s="47"/>
      <c r="C530" s="48"/>
      <c r="D530" s="79"/>
      <c r="E530" s="48"/>
      <c r="F530" s="49"/>
      <c r="G530" s="50"/>
      <c r="H530" s="51"/>
      <c r="I530" s="52"/>
      <c r="J530" s="53" t="str">
        <f>IF(ISERROR(VLOOKUP(I530,[1]Eje_Pilar!$C$2:$E$47,2,FALSE))," ",VLOOKUP(I530,[1]Eje_Pilar!$C$2:$E$47,2,FALSE))</f>
        <v xml:space="preserve"> </v>
      </c>
      <c r="K530" s="53" t="str">
        <f>IF(ISERROR(VLOOKUP(I530,[1]Eje_Pilar!$C$2:$E$47,3,FALSE))," ",VLOOKUP(I530,[1]Eje_Pilar!$C$2:$E$47,3,FALSE))</f>
        <v xml:space="preserve"> </v>
      </c>
      <c r="L530" s="54"/>
      <c r="M530" s="55"/>
      <c r="N530" s="50"/>
      <c r="O530" s="57"/>
      <c r="P530" s="58"/>
      <c r="Q530" s="59"/>
      <c r="R530" s="60"/>
      <c r="S530" s="57"/>
      <c r="T530" s="61">
        <f t="shared" si="49"/>
        <v>0</v>
      </c>
      <c r="U530" s="62"/>
      <c r="V530" s="63"/>
      <c r="W530" s="63"/>
      <c r="X530" s="63"/>
      <c r="Y530" s="47"/>
      <c r="Z530" s="47"/>
      <c r="AA530" s="65"/>
      <c r="AB530" s="55"/>
      <c r="AC530" s="55"/>
      <c r="AD530" s="55"/>
      <c r="AE530" s="55"/>
      <c r="AF530" s="66" t="str">
        <f t="shared" si="48"/>
        <v>-</v>
      </c>
      <c r="AG530" s="67">
        <f>IF(SUMPRODUCT((A$14:A530=A530)*(B$14:B530=B530)*(C$14:C530=C530))&gt;1,0,1)</f>
        <v>0</v>
      </c>
      <c r="AH530" s="68" t="str">
        <f t="shared" si="50"/>
        <v>NO</v>
      </c>
      <c r="AI530" s="68" t="str">
        <f t="shared" si="51"/>
        <v>NO</v>
      </c>
      <c r="AJ530" s="69" t="str">
        <f>IFERROR(VLOOKUP(F530,[1]Tipo!$C$12:$C$27,1,FALSE),"NO")</f>
        <v>NO</v>
      </c>
      <c r="AK530" s="68" t="str">
        <f t="shared" si="52"/>
        <v>NO</v>
      </c>
      <c r="AL530" s="68" t="str">
        <f t="shared" si="53"/>
        <v>NO</v>
      </c>
      <c r="AM530" s="70"/>
      <c r="AN530" s="70"/>
      <c r="AO530" s="70"/>
      <c r="AP530"/>
      <c r="AQ530"/>
      <c r="AR530"/>
      <c r="AS530"/>
      <c r="AT530"/>
      <c r="AU530"/>
      <c r="AV530"/>
      <c r="AW530"/>
      <c r="AX530"/>
      <c r="AY530"/>
      <c r="AZ530"/>
      <c r="BA530"/>
      <c r="BB530"/>
      <c r="BC530"/>
      <c r="BD530"/>
      <c r="BE530"/>
      <c r="BF530"/>
      <c r="BG530"/>
      <c r="BH530"/>
      <c r="BI530"/>
      <c r="BJ530"/>
      <c r="BK530"/>
      <c r="BL530"/>
      <c r="BM530"/>
      <c r="BN530"/>
      <c r="BO530"/>
      <c r="BP530"/>
      <c r="BQ530"/>
    </row>
    <row r="531" spans="1:69" ht="21.75" hidden="1" customHeight="1" x14ac:dyDescent="0.25">
      <c r="A531" s="55"/>
      <c r="B531" s="47"/>
      <c r="C531" s="48"/>
      <c r="D531" s="79"/>
      <c r="E531" s="48"/>
      <c r="F531" s="49"/>
      <c r="G531" s="50"/>
      <c r="H531" s="51"/>
      <c r="I531" s="52"/>
      <c r="J531" s="53" t="str">
        <f>IF(ISERROR(VLOOKUP(I531,[1]Eje_Pilar!$C$2:$E$47,2,FALSE))," ",VLOOKUP(I531,[1]Eje_Pilar!$C$2:$E$47,2,FALSE))</f>
        <v xml:space="preserve"> </v>
      </c>
      <c r="K531" s="53" t="str">
        <f>IF(ISERROR(VLOOKUP(I531,[1]Eje_Pilar!$C$2:$E$47,3,FALSE))," ",VLOOKUP(I531,[1]Eje_Pilar!$C$2:$E$47,3,FALSE))</f>
        <v xml:space="preserve"> </v>
      </c>
      <c r="L531" s="54"/>
      <c r="M531" s="55"/>
      <c r="N531" s="50"/>
      <c r="O531" s="57"/>
      <c r="P531" s="58"/>
      <c r="Q531" s="59"/>
      <c r="R531" s="60"/>
      <c r="S531" s="57"/>
      <c r="T531" s="61">
        <f t="shared" si="49"/>
        <v>0</v>
      </c>
      <c r="U531" s="62"/>
      <c r="V531" s="63"/>
      <c r="W531" s="63"/>
      <c r="X531" s="63"/>
      <c r="Y531" s="47"/>
      <c r="Z531" s="47"/>
      <c r="AA531" s="65"/>
      <c r="AB531" s="55"/>
      <c r="AC531" s="55"/>
      <c r="AD531" s="55"/>
      <c r="AE531" s="55"/>
      <c r="AF531" s="66" t="str">
        <f t="shared" si="48"/>
        <v>-</v>
      </c>
      <c r="AG531" s="67">
        <f>IF(SUMPRODUCT((A$14:A531=A531)*(B$14:B531=B531)*(C$14:C531=C531))&gt;1,0,1)</f>
        <v>0</v>
      </c>
      <c r="AH531" s="68" t="str">
        <f t="shared" si="50"/>
        <v>NO</v>
      </c>
      <c r="AI531" s="68" t="str">
        <f t="shared" si="51"/>
        <v>NO</v>
      </c>
      <c r="AJ531" s="69" t="str">
        <f>IFERROR(VLOOKUP(F531,[1]Tipo!$C$12:$C$27,1,FALSE),"NO")</f>
        <v>NO</v>
      </c>
      <c r="AK531" s="68" t="str">
        <f t="shared" si="52"/>
        <v>NO</v>
      </c>
      <c r="AL531" s="68" t="str">
        <f t="shared" si="53"/>
        <v>NO</v>
      </c>
      <c r="AM531" s="70"/>
      <c r="AN531" s="70"/>
      <c r="AO531" s="70"/>
      <c r="AP531"/>
      <c r="AQ531"/>
      <c r="AR531"/>
      <c r="AS531"/>
      <c r="AT531"/>
      <c r="AU531"/>
      <c r="AV531"/>
      <c r="AW531"/>
      <c r="AX531"/>
      <c r="AY531"/>
      <c r="AZ531"/>
      <c r="BA531"/>
      <c r="BB531"/>
      <c r="BC531"/>
      <c r="BD531"/>
      <c r="BE531"/>
      <c r="BF531"/>
      <c r="BG531"/>
      <c r="BH531"/>
      <c r="BI531"/>
      <c r="BJ531"/>
      <c r="BK531"/>
      <c r="BL531"/>
      <c r="BM531"/>
      <c r="BN531"/>
      <c r="BO531"/>
      <c r="BP531"/>
      <c r="BQ531"/>
    </row>
    <row r="532" spans="1:69" ht="24.75" hidden="1" customHeight="1" x14ac:dyDescent="0.25">
      <c r="A532" s="55"/>
      <c r="B532" s="47"/>
      <c r="C532" s="48"/>
      <c r="D532" s="79"/>
      <c r="E532" s="48"/>
      <c r="F532" s="49"/>
      <c r="G532" s="50"/>
      <c r="H532" s="51"/>
      <c r="I532" s="52"/>
      <c r="J532" s="53" t="str">
        <f>IF(ISERROR(VLOOKUP(I532,[1]Eje_Pilar!$C$2:$E$47,2,FALSE))," ",VLOOKUP(I532,[1]Eje_Pilar!$C$2:$E$47,2,FALSE))</f>
        <v xml:space="preserve"> </v>
      </c>
      <c r="K532" s="53" t="str">
        <f>IF(ISERROR(VLOOKUP(I532,[1]Eje_Pilar!$C$2:$E$47,3,FALSE))," ",VLOOKUP(I532,[1]Eje_Pilar!$C$2:$E$47,3,FALSE))</f>
        <v xml:space="preserve"> </v>
      </c>
      <c r="L532" s="54"/>
      <c r="M532" s="55"/>
      <c r="N532" s="50"/>
      <c r="O532" s="57"/>
      <c r="P532" s="58"/>
      <c r="Q532" s="59"/>
      <c r="R532" s="60"/>
      <c r="S532" s="57"/>
      <c r="T532" s="61">
        <f t="shared" si="49"/>
        <v>0</v>
      </c>
      <c r="U532" s="62"/>
      <c r="V532" s="63"/>
      <c r="W532" s="63"/>
      <c r="X532" s="63"/>
      <c r="Y532" s="47"/>
      <c r="Z532" s="47"/>
      <c r="AA532" s="65"/>
      <c r="AB532" s="55"/>
      <c r="AC532" s="55"/>
      <c r="AD532" s="55"/>
      <c r="AE532" s="55"/>
      <c r="AF532" s="66" t="str">
        <f t="shared" si="48"/>
        <v>-</v>
      </c>
      <c r="AG532" s="67">
        <f>IF(SUMPRODUCT((A$14:A532=A532)*(B$14:B532=B532)*(C$14:C532=C532))&gt;1,0,1)</f>
        <v>0</v>
      </c>
      <c r="AH532" s="68" t="str">
        <f t="shared" si="50"/>
        <v>NO</v>
      </c>
      <c r="AI532" s="68" t="str">
        <f t="shared" si="51"/>
        <v>NO</v>
      </c>
      <c r="AJ532" s="69" t="str">
        <f>IFERROR(VLOOKUP(F532,[1]Tipo!$C$12:$C$27,1,FALSE),"NO")</f>
        <v>NO</v>
      </c>
      <c r="AK532" s="68" t="str">
        <f t="shared" si="52"/>
        <v>NO</v>
      </c>
      <c r="AL532" s="68" t="str">
        <f t="shared" si="53"/>
        <v>NO</v>
      </c>
      <c r="AM532" s="70"/>
      <c r="AN532" s="70"/>
      <c r="AO532" s="70"/>
      <c r="AP532"/>
      <c r="AQ532"/>
      <c r="AR532"/>
      <c r="AS532"/>
      <c r="AT532"/>
      <c r="AU532"/>
      <c r="AV532"/>
      <c r="AW532"/>
      <c r="AX532"/>
      <c r="AY532"/>
      <c r="AZ532"/>
      <c r="BA532"/>
      <c r="BB532"/>
      <c r="BC532"/>
      <c r="BD532"/>
      <c r="BE532"/>
      <c r="BF532"/>
      <c r="BG532"/>
      <c r="BH532"/>
      <c r="BI532"/>
      <c r="BJ532"/>
      <c r="BK532"/>
      <c r="BL532"/>
      <c r="BM532"/>
      <c r="BN532"/>
      <c r="BO532"/>
      <c r="BP532"/>
      <c r="BQ532"/>
    </row>
    <row r="533" spans="1:69" ht="24.75" hidden="1" customHeight="1" x14ac:dyDescent="0.25">
      <c r="A533" s="55"/>
      <c r="B533" s="47"/>
      <c r="C533" s="48"/>
      <c r="D533" s="79"/>
      <c r="E533" s="48"/>
      <c r="F533" s="49"/>
      <c r="G533" s="50"/>
      <c r="H533" s="51"/>
      <c r="I533" s="52"/>
      <c r="J533" s="53" t="str">
        <f>IF(ISERROR(VLOOKUP(I533,[1]Eje_Pilar!$C$2:$E$47,2,FALSE))," ",VLOOKUP(I533,[1]Eje_Pilar!$C$2:$E$47,2,FALSE))</f>
        <v xml:space="preserve"> </v>
      </c>
      <c r="K533" s="53" t="str">
        <f>IF(ISERROR(VLOOKUP(I533,[1]Eje_Pilar!$C$2:$E$47,3,FALSE))," ",VLOOKUP(I533,[1]Eje_Pilar!$C$2:$E$47,3,FALSE))</f>
        <v xml:space="preserve"> </v>
      </c>
      <c r="L533" s="54"/>
      <c r="M533" s="55"/>
      <c r="N533" s="50"/>
      <c r="O533" s="57"/>
      <c r="P533" s="58"/>
      <c r="Q533" s="59"/>
      <c r="R533" s="60"/>
      <c r="S533" s="57"/>
      <c r="T533" s="61">
        <f t="shared" si="49"/>
        <v>0</v>
      </c>
      <c r="U533" s="62"/>
      <c r="V533" s="63"/>
      <c r="W533" s="63"/>
      <c r="X533" s="63"/>
      <c r="Y533" s="47"/>
      <c r="Z533" s="47"/>
      <c r="AA533" s="65"/>
      <c r="AB533" s="55"/>
      <c r="AC533" s="55"/>
      <c r="AD533" s="55"/>
      <c r="AE533" s="55"/>
      <c r="AF533" s="66" t="str">
        <f t="shared" si="48"/>
        <v>-</v>
      </c>
      <c r="AG533" s="67">
        <f>IF(SUMPRODUCT((A$14:A533=A533)*(B$14:B533=B533)*(C$14:C533=C533))&gt;1,0,1)</f>
        <v>0</v>
      </c>
      <c r="AH533" s="68" t="str">
        <f t="shared" si="50"/>
        <v>NO</v>
      </c>
      <c r="AI533" s="68" t="str">
        <f t="shared" si="51"/>
        <v>NO</v>
      </c>
      <c r="AJ533" s="69" t="str">
        <f>IFERROR(VLOOKUP(F533,[1]Tipo!$C$12:$C$27,1,FALSE),"NO")</f>
        <v>NO</v>
      </c>
      <c r="AK533" s="68" t="str">
        <f t="shared" si="52"/>
        <v>NO</v>
      </c>
      <c r="AL533" s="68" t="str">
        <f t="shared" si="53"/>
        <v>NO</v>
      </c>
      <c r="AM533" s="70"/>
      <c r="AN533" s="70"/>
      <c r="AO533" s="70"/>
      <c r="AP533"/>
      <c r="AQ533"/>
      <c r="AR533"/>
      <c r="AS533"/>
      <c r="AT533"/>
      <c r="AU533"/>
      <c r="AV533"/>
      <c r="AW533"/>
      <c r="AX533"/>
      <c r="AY533"/>
      <c r="AZ533"/>
      <c r="BA533"/>
      <c r="BB533"/>
      <c r="BC533"/>
      <c r="BD533"/>
      <c r="BE533"/>
      <c r="BF533"/>
      <c r="BG533"/>
      <c r="BH533"/>
      <c r="BI533"/>
      <c r="BJ533"/>
      <c r="BK533"/>
      <c r="BL533"/>
      <c r="BM533"/>
      <c r="BN533"/>
      <c r="BO533"/>
      <c r="BP533"/>
      <c r="BQ533"/>
    </row>
    <row r="534" spans="1:69" ht="19.5" hidden="1" customHeight="1" x14ac:dyDescent="0.25">
      <c r="A534" s="55"/>
      <c r="B534" s="47"/>
      <c r="C534" s="48"/>
      <c r="D534" s="79"/>
      <c r="E534" s="48"/>
      <c r="F534" s="49"/>
      <c r="G534" s="50"/>
      <c r="H534" s="51"/>
      <c r="I534" s="52"/>
      <c r="J534" s="53" t="str">
        <f>IF(ISERROR(VLOOKUP(I534,[1]Eje_Pilar!$C$2:$E$47,2,FALSE))," ",VLOOKUP(I534,[1]Eje_Pilar!$C$2:$E$47,2,FALSE))</f>
        <v xml:space="preserve"> </v>
      </c>
      <c r="K534" s="53" t="str">
        <f>IF(ISERROR(VLOOKUP(I534,[1]Eje_Pilar!$C$2:$E$47,3,FALSE))," ",VLOOKUP(I534,[1]Eje_Pilar!$C$2:$E$47,3,FALSE))</f>
        <v xml:space="preserve"> </v>
      </c>
      <c r="L534" s="54"/>
      <c r="M534" s="55"/>
      <c r="N534" s="50"/>
      <c r="O534" s="57"/>
      <c r="P534" s="58"/>
      <c r="Q534" s="59"/>
      <c r="R534" s="60"/>
      <c r="S534" s="57"/>
      <c r="T534" s="61">
        <f t="shared" si="49"/>
        <v>0</v>
      </c>
      <c r="U534" s="62"/>
      <c r="V534" s="63"/>
      <c r="W534" s="63"/>
      <c r="X534" s="63"/>
      <c r="Y534" s="47"/>
      <c r="Z534" s="47"/>
      <c r="AA534" s="65"/>
      <c r="AB534" s="55"/>
      <c r="AC534" s="55"/>
      <c r="AD534" s="55"/>
      <c r="AE534" s="55"/>
      <c r="AF534" s="66" t="str">
        <f t="shared" si="48"/>
        <v>-</v>
      </c>
      <c r="AG534" s="67">
        <f>IF(SUMPRODUCT((A$14:A534=A534)*(B$14:B534=B534)*(C$14:C534=C534))&gt;1,0,1)</f>
        <v>0</v>
      </c>
      <c r="AH534" s="68" t="str">
        <f t="shared" si="50"/>
        <v>NO</v>
      </c>
      <c r="AI534" s="68" t="str">
        <f t="shared" si="51"/>
        <v>NO</v>
      </c>
      <c r="AJ534" s="69" t="str">
        <f>IFERROR(VLOOKUP(F534,[1]Tipo!$C$12:$C$27,1,FALSE),"NO")</f>
        <v>NO</v>
      </c>
      <c r="AK534" s="68" t="str">
        <f t="shared" si="52"/>
        <v>NO</v>
      </c>
      <c r="AL534" s="68" t="str">
        <f t="shared" si="53"/>
        <v>NO</v>
      </c>
      <c r="AM534" s="70"/>
      <c r="AN534" s="70"/>
      <c r="AO534" s="70"/>
      <c r="AP534"/>
      <c r="AQ534"/>
      <c r="AR534"/>
      <c r="AS534"/>
      <c r="AT534"/>
      <c r="AU534"/>
      <c r="AV534"/>
      <c r="AW534"/>
      <c r="AX534"/>
      <c r="AY534"/>
      <c r="AZ534"/>
      <c r="BA534"/>
      <c r="BB534"/>
      <c r="BC534"/>
      <c r="BD534"/>
      <c r="BE534"/>
      <c r="BF534"/>
      <c r="BG534"/>
      <c r="BH534"/>
      <c r="BI534"/>
      <c r="BJ534"/>
      <c r="BK534"/>
      <c r="BL534"/>
      <c r="BM534"/>
      <c r="BN534"/>
      <c r="BO534"/>
      <c r="BP534"/>
      <c r="BQ534"/>
    </row>
    <row r="535" spans="1:69" ht="17.25" hidden="1" customHeight="1" x14ac:dyDescent="0.25">
      <c r="A535" s="55"/>
      <c r="B535" s="47"/>
      <c r="C535" s="48"/>
      <c r="D535" s="79"/>
      <c r="E535" s="48"/>
      <c r="F535" s="49"/>
      <c r="G535" s="50"/>
      <c r="H535" s="51"/>
      <c r="I535" s="52"/>
      <c r="J535" s="53" t="str">
        <f>IF(ISERROR(VLOOKUP(I535,[1]Eje_Pilar!$C$2:$E$47,2,FALSE))," ",VLOOKUP(I535,[1]Eje_Pilar!$C$2:$E$47,2,FALSE))</f>
        <v xml:space="preserve"> </v>
      </c>
      <c r="K535" s="53" t="str">
        <f>IF(ISERROR(VLOOKUP(I535,[1]Eje_Pilar!$C$2:$E$47,3,FALSE))," ",VLOOKUP(I535,[1]Eje_Pilar!$C$2:$E$47,3,FALSE))</f>
        <v xml:space="preserve"> </v>
      </c>
      <c r="L535" s="54"/>
      <c r="M535" s="55"/>
      <c r="N535" s="50"/>
      <c r="O535" s="57"/>
      <c r="P535" s="58"/>
      <c r="Q535" s="59"/>
      <c r="R535" s="60"/>
      <c r="S535" s="57"/>
      <c r="T535" s="61">
        <f t="shared" si="49"/>
        <v>0</v>
      </c>
      <c r="U535" s="62"/>
      <c r="V535" s="63"/>
      <c r="W535" s="63"/>
      <c r="X535" s="63"/>
      <c r="Y535" s="47"/>
      <c r="Z535" s="47"/>
      <c r="AA535" s="65"/>
      <c r="AB535" s="55"/>
      <c r="AC535" s="55"/>
      <c r="AD535" s="55"/>
      <c r="AE535" s="55"/>
      <c r="AF535" s="66" t="str">
        <f t="shared" si="48"/>
        <v>-</v>
      </c>
      <c r="AG535" s="67">
        <f>IF(SUMPRODUCT((A$14:A535=A535)*(B$14:B535=B535)*(C$14:C535=C535))&gt;1,0,1)</f>
        <v>0</v>
      </c>
      <c r="AH535" s="68" t="str">
        <f t="shared" si="50"/>
        <v>NO</v>
      </c>
      <c r="AI535" s="68" t="str">
        <f t="shared" si="51"/>
        <v>NO</v>
      </c>
      <c r="AJ535" s="69" t="str">
        <f>IFERROR(VLOOKUP(F535,[1]Tipo!$C$12:$C$27,1,FALSE),"NO")</f>
        <v>NO</v>
      </c>
      <c r="AK535" s="68" t="str">
        <f t="shared" si="52"/>
        <v>NO</v>
      </c>
      <c r="AL535" s="68" t="str">
        <f t="shared" si="53"/>
        <v>NO</v>
      </c>
      <c r="AM535" s="70"/>
      <c r="AN535" s="70"/>
      <c r="AO535" s="70"/>
      <c r="AP535"/>
      <c r="AQ535"/>
      <c r="AR535"/>
      <c r="AS535"/>
      <c r="AT535"/>
      <c r="AU535"/>
      <c r="AV535"/>
      <c r="AW535"/>
      <c r="AX535"/>
      <c r="AY535"/>
      <c r="AZ535"/>
      <c r="BA535"/>
      <c r="BB535"/>
      <c r="BC535"/>
      <c r="BD535"/>
      <c r="BE535"/>
      <c r="BF535"/>
      <c r="BG535"/>
      <c r="BH535"/>
      <c r="BI535"/>
      <c r="BJ535"/>
      <c r="BK535"/>
      <c r="BL535"/>
      <c r="BM535"/>
      <c r="BN535"/>
      <c r="BO535"/>
      <c r="BP535"/>
      <c r="BQ535"/>
    </row>
    <row r="536" spans="1:69" ht="26.25" hidden="1" customHeight="1" x14ac:dyDescent="0.25">
      <c r="A536" s="55"/>
      <c r="B536" s="47"/>
      <c r="C536" s="48"/>
      <c r="D536" s="79"/>
      <c r="E536" s="48"/>
      <c r="F536" s="49"/>
      <c r="G536" s="50"/>
      <c r="H536" s="51"/>
      <c r="I536" s="52"/>
      <c r="J536" s="53" t="str">
        <f>IF(ISERROR(VLOOKUP(I536,[1]Eje_Pilar!$C$2:$E$47,2,FALSE))," ",VLOOKUP(I536,[1]Eje_Pilar!$C$2:$E$47,2,FALSE))</f>
        <v xml:space="preserve"> </v>
      </c>
      <c r="K536" s="53" t="str">
        <f>IF(ISERROR(VLOOKUP(I536,[1]Eje_Pilar!$C$2:$E$47,3,FALSE))," ",VLOOKUP(I536,[1]Eje_Pilar!$C$2:$E$47,3,FALSE))</f>
        <v xml:space="preserve"> </v>
      </c>
      <c r="L536" s="54"/>
      <c r="M536" s="55"/>
      <c r="N536" s="50"/>
      <c r="O536" s="57"/>
      <c r="P536" s="58"/>
      <c r="Q536" s="59"/>
      <c r="R536" s="60"/>
      <c r="S536" s="57"/>
      <c r="T536" s="61">
        <f t="shared" si="49"/>
        <v>0</v>
      </c>
      <c r="U536" s="62"/>
      <c r="V536" s="63"/>
      <c r="W536" s="63"/>
      <c r="X536" s="63"/>
      <c r="Y536" s="47"/>
      <c r="Z536" s="47"/>
      <c r="AA536" s="65"/>
      <c r="AB536" s="55"/>
      <c r="AC536" s="55"/>
      <c r="AD536" s="55"/>
      <c r="AE536" s="55"/>
      <c r="AF536" s="66" t="str">
        <f t="shared" si="48"/>
        <v>-</v>
      </c>
      <c r="AG536" s="67">
        <f>IF(SUMPRODUCT((A$14:A536=A536)*(B$14:B536=B536)*(C$14:C536=C536))&gt;1,0,1)</f>
        <v>0</v>
      </c>
      <c r="AH536" s="68" t="str">
        <f t="shared" si="50"/>
        <v>NO</v>
      </c>
      <c r="AI536" s="68" t="str">
        <f t="shared" si="51"/>
        <v>NO</v>
      </c>
      <c r="AJ536" s="69" t="str">
        <f>IFERROR(VLOOKUP(F536,[1]Tipo!$C$12:$C$27,1,FALSE),"NO")</f>
        <v>NO</v>
      </c>
      <c r="AK536" s="68" t="str">
        <f t="shared" si="52"/>
        <v>NO</v>
      </c>
      <c r="AL536" s="68" t="str">
        <f t="shared" si="53"/>
        <v>NO</v>
      </c>
      <c r="AM536" s="70"/>
      <c r="AN536" s="70"/>
      <c r="AO536" s="70"/>
      <c r="AP536"/>
      <c r="AQ536"/>
      <c r="AR536"/>
      <c r="AS536"/>
      <c r="AT536"/>
      <c r="AU536"/>
      <c r="AV536"/>
      <c r="AW536"/>
      <c r="AX536"/>
      <c r="AY536"/>
      <c r="AZ536"/>
      <c r="BA536"/>
      <c r="BB536"/>
      <c r="BC536"/>
      <c r="BD536"/>
      <c r="BE536"/>
      <c r="BF536"/>
      <c r="BG536"/>
      <c r="BH536"/>
      <c r="BI536"/>
      <c r="BJ536"/>
      <c r="BK536"/>
      <c r="BL536"/>
      <c r="BM536"/>
      <c r="BN536"/>
      <c r="BO536"/>
      <c r="BP536"/>
      <c r="BQ536"/>
    </row>
    <row r="537" spans="1:69" ht="22.5" hidden="1" customHeight="1" x14ac:dyDescent="0.25">
      <c r="A537" s="55"/>
      <c r="B537" s="47"/>
      <c r="C537" s="48"/>
      <c r="D537" s="79"/>
      <c r="E537" s="48"/>
      <c r="F537" s="49"/>
      <c r="G537" s="50"/>
      <c r="H537" s="51"/>
      <c r="I537" s="52"/>
      <c r="J537" s="53" t="str">
        <f>IF(ISERROR(VLOOKUP(I537,[1]Eje_Pilar!$C$2:$E$47,2,FALSE))," ",VLOOKUP(I537,[1]Eje_Pilar!$C$2:$E$47,2,FALSE))</f>
        <v xml:space="preserve"> </v>
      </c>
      <c r="K537" s="53" t="str">
        <f>IF(ISERROR(VLOOKUP(I537,[1]Eje_Pilar!$C$2:$E$47,3,FALSE))," ",VLOOKUP(I537,[1]Eje_Pilar!$C$2:$E$47,3,FALSE))</f>
        <v xml:space="preserve"> </v>
      </c>
      <c r="L537" s="54"/>
      <c r="M537" s="55"/>
      <c r="N537" s="50"/>
      <c r="O537" s="57"/>
      <c r="P537" s="58"/>
      <c r="Q537" s="59"/>
      <c r="R537" s="60"/>
      <c r="S537" s="57"/>
      <c r="T537" s="61">
        <f t="shared" si="49"/>
        <v>0</v>
      </c>
      <c r="U537" s="62"/>
      <c r="V537" s="63"/>
      <c r="W537" s="63"/>
      <c r="X537" s="63"/>
      <c r="Y537" s="47"/>
      <c r="Z537" s="47"/>
      <c r="AA537" s="65"/>
      <c r="AB537" s="55"/>
      <c r="AC537" s="55"/>
      <c r="AD537" s="55"/>
      <c r="AE537" s="55"/>
      <c r="AF537" s="66" t="str">
        <f t="shared" si="48"/>
        <v>-</v>
      </c>
      <c r="AG537" s="67">
        <f>IF(SUMPRODUCT((A$14:A537=A537)*(B$14:B537=B537)*(C$14:C537=C537))&gt;1,0,1)</f>
        <v>0</v>
      </c>
      <c r="AH537" s="68" t="str">
        <f t="shared" si="50"/>
        <v>NO</v>
      </c>
      <c r="AI537" s="68" t="str">
        <f t="shared" si="51"/>
        <v>NO</v>
      </c>
      <c r="AJ537" s="69" t="str">
        <f>IFERROR(VLOOKUP(F537,[1]Tipo!$C$12:$C$27,1,FALSE),"NO")</f>
        <v>NO</v>
      </c>
      <c r="AK537" s="68" t="str">
        <f t="shared" si="52"/>
        <v>NO</v>
      </c>
      <c r="AL537" s="68" t="str">
        <f t="shared" si="53"/>
        <v>NO</v>
      </c>
      <c r="AM537" s="70"/>
      <c r="AN537" s="70"/>
      <c r="AO537" s="70"/>
      <c r="AP537"/>
      <c r="AQ537"/>
      <c r="AR537"/>
      <c r="AS537"/>
      <c r="AT537"/>
      <c r="AU537"/>
      <c r="AV537"/>
      <c r="AW537"/>
      <c r="AX537"/>
      <c r="AY537"/>
      <c r="AZ537"/>
      <c r="BA537"/>
      <c r="BB537"/>
      <c r="BC537"/>
      <c r="BD537"/>
      <c r="BE537"/>
      <c r="BF537"/>
      <c r="BG537"/>
      <c r="BH537"/>
      <c r="BI537"/>
      <c r="BJ537"/>
      <c r="BK537"/>
      <c r="BL537"/>
      <c r="BM537"/>
      <c r="BN537"/>
      <c r="BO537"/>
      <c r="BP537"/>
      <c r="BQ537"/>
    </row>
    <row r="538" spans="1:69" ht="18.75" hidden="1" customHeight="1" x14ac:dyDescent="0.25">
      <c r="A538" s="55"/>
      <c r="B538" s="47"/>
      <c r="C538" s="48"/>
      <c r="D538" s="79"/>
      <c r="E538" s="48"/>
      <c r="F538" s="49"/>
      <c r="G538" s="50"/>
      <c r="H538" s="51"/>
      <c r="I538" s="52"/>
      <c r="J538" s="53" t="str">
        <f>IF(ISERROR(VLOOKUP(I538,[1]Eje_Pilar!$C$2:$E$47,2,FALSE))," ",VLOOKUP(I538,[1]Eje_Pilar!$C$2:$E$47,2,FALSE))</f>
        <v xml:space="preserve"> </v>
      </c>
      <c r="K538" s="53" t="str">
        <f>IF(ISERROR(VLOOKUP(I538,[1]Eje_Pilar!$C$2:$E$47,3,FALSE))," ",VLOOKUP(I538,[1]Eje_Pilar!$C$2:$E$47,3,FALSE))</f>
        <v xml:space="preserve"> </v>
      </c>
      <c r="L538" s="54"/>
      <c r="M538" s="55"/>
      <c r="N538" s="50"/>
      <c r="O538" s="57"/>
      <c r="P538" s="58"/>
      <c r="Q538" s="59"/>
      <c r="R538" s="60"/>
      <c r="S538" s="57"/>
      <c r="T538" s="61">
        <f t="shared" si="49"/>
        <v>0</v>
      </c>
      <c r="U538" s="62"/>
      <c r="V538" s="63"/>
      <c r="W538" s="63"/>
      <c r="X538" s="63"/>
      <c r="Y538" s="47"/>
      <c r="Z538" s="47"/>
      <c r="AA538" s="65"/>
      <c r="AB538" s="55"/>
      <c r="AC538" s="55"/>
      <c r="AD538" s="55"/>
      <c r="AE538" s="55"/>
      <c r="AF538" s="66" t="str">
        <f t="shared" si="48"/>
        <v>-</v>
      </c>
      <c r="AG538" s="67">
        <f>IF(SUMPRODUCT((A$14:A538=A538)*(B$14:B538=B538)*(C$14:C538=C538))&gt;1,0,1)</f>
        <v>0</v>
      </c>
      <c r="AH538" s="68" t="str">
        <f t="shared" si="50"/>
        <v>NO</v>
      </c>
      <c r="AI538" s="68" t="str">
        <f t="shared" si="51"/>
        <v>NO</v>
      </c>
      <c r="AJ538" s="69" t="str">
        <f>IFERROR(VLOOKUP(F538,[1]Tipo!$C$12:$C$27,1,FALSE),"NO")</f>
        <v>NO</v>
      </c>
      <c r="AK538" s="68" t="str">
        <f t="shared" si="52"/>
        <v>NO</v>
      </c>
      <c r="AL538" s="68" t="str">
        <f t="shared" si="53"/>
        <v>NO</v>
      </c>
      <c r="AM538" s="70"/>
      <c r="AN538" s="70"/>
      <c r="AO538" s="70"/>
      <c r="AP538"/>
      <c r="AQ538"/>
      <c r="AR538"/>
      <c r="AS538"/>
      <c r="AT538"/>
      <c r="AU538"/>
      <c r="AV538"/>
      <c r="AW538"/>
      <c r="AX538"/>
      <c r="AY538"/>
      <c r="AZ538"/>
      <c r="BA538"/>
      <c r="BB538"/>
      <c r="BC538"/>
      <c r="BD538"/>
      <c r="BE538"/>
      <c r="BF538"/>
      <c r="BG538"/>
      <c r="BH538"/>
      <c r="BI538"/>
      <c r="BJ538"/>
      <c r="BK538"/>
      <c r="BL538"/>
      <c r="BM538"/>
      <c r="BN538"/>
      <c r="BO538"/>
      <c r="BP538"/>
      <c r="BQ538"/>
    </row>
    <row r="539" spans="1:69" ht="24" hidden="1" customHeight="1" x14ac:dyDescent="0.25">
      <c r="A539" s="55"/>
      <c r="B539" s="47"/>
      <c r="C539" s="48"/>
      <c r="D539" s="79"/>
      <c r="E539" s="48"/>
      <c r="F539" s="49"/>
      <c r="G539" s="50"/>
      <c r="H539" s="51"/>
      <c r="I539" s="52"/>
      <c r="J539" s="53" t="str">
        <f>IF(ISERROR(VLOOKUP(I539,[1]Eje_Pilar!$C$2:$E$47,2,FALSE))," ",VLOOKUP(I539,[1]Eje_Pilar!$C$2:$E$47,2,FALSE))</f>
        <v xml:space="preserve"> </v>
      </c>
      <c r="K539" s="53" t="str">
        <f>IF(ISERROR(VLOOKUP(I539,[1]Eje_Pilar!$C$2:$E$47,3,FALSE))," ",VLOOKUP(I539,[1]Eje_Pilar!$C$2:$E$47,3,FALSE))</f>
        <v xml:space="preserve"> </v>
      </c>
      <c r="L539" s="54"/>
      <c r="M539" s="55"/>
      <c r="N539" s="50"/>
      <c r="O539" s="57"/>
      <c r="P539" s="58"/>
      <c r="Q539" s="59"/>
      <c r="R539" s="60"/>
      <c r="S539" s="57"/>
      <c r="T539" s="61">
        <f t="shared" si="49"/>
        <v>0</v>
      </c>
      <c r="U539" s="62"/>
      <c r="V539" s="63"/>
      <c r="W539" s="63"/>
      <c r="X539" s="63"/>
      <c r="Y539" s="47"/>
      <c r="Z539" s="47"/>
      <c r="AA539" s="65"/>
      <c r="AB539" s="55"/>
      <c r="AC539" s="55"/>
      <c r="AD539" s="55"/>
      <c r="AE539" s="55"/>
      <c r="AF539" s="66" t="str">
        <f t="shared" si="48"/>
        <v>-</v>
      </c>
      <c r="AG539" s="67">
        <f>IF(SUMPRODUCT((A$14:A539=A539)*(B$14:B539=B539)*(C$14:C539=C539))&gt;1,0,1)</f>
        <v>0</v>
      </c>
      <c r="AH539" s="68" t="str">
        <f t="shared" si="50"/>
        <v>NO</v>
      </c>
      <c r="AI539" s="68" t="str">
        <f t="shared" si="51"/>
        <v>NO</v>
      </c>
      <c r="AJ539" s="69" t="str">
        <f>IFERROR(VLOOKUP(F539,[1]Tipo!$C$12:$C$27,1,FALSE),"NO")</f>
        <v>NO</v>
      </c>
      <c r="AK539" s="68" t="str">
        <f t="shared" si="52"/>
        <v>NO</v>
      </c>
      <c r="AL539" s="68" t="str">
        <f t="shared" si="53"/>
        <v>NO</v>
      </c>
      <c r="AM539" s="70"/>
      <c r="AN539" s="70"/>
      <c r="AO539" s="70"/>
      <c r="AP539"/>
      <c r="AQ539"/>
      <c r="AR539"/>
      <c r="AS539"/>
      <c r="AT539"/>
      <c r="AU539"/>
      <c r="AV539"/>
      <c r="AW539"/>
      <c r="AX539"/>
      <c r="AY539"/>
      <c r="AZ539"/>
      <c r="BA539"/>
      <c r="BB539"/>
      <c r="BC539"/>
      <c r="BD539"/>
      <c r="BE539"/>
      <c r="BF539"/>
      <c r="BG539"/>
      <c r="BH539"/>
      <c r="BI539"/>
      <c r="BJ539"/>
      <c r="BK539"/>
      <c r="BL539"/>
      <c r="BM539"/>
      <c r="BN539"/>
      <c r="BO539"/>
      <c r="BP539"/>
      <c r="BQ539"/>
    </row>
    <row r="540" spans="1:69" ht="17.25" hidden="1" customHeight="1" x14ac:dyDescent="0.25">
      <c r="A540" s="55"/>
      <c r="B540" s="47"/>
      <c r="C540" s="48"/>
      <c r="D540" s="79"/>
      <c r="E540" s="48"/>
      <c r="F540" s="49"/>
      <c r="G540" s="50"/>
      <c r="H540" s="51"/>
      <c r="I540" s="52"/>
      <c r="J540" s="53" t="str">
        <f>IF(ISERROR(VLOOKUP(I540,[1]Eje_Pilar!$C$2:$E$47,2,FALSE))," ",VLOOKUP(I540,[1]Eje_Pilar!$C$2:$E$47,2,FALSE))</f>
        <v xml:space="preserve"> </v>
      </c>
      <c r="K540" s="53" t="str">
        <f>IF(ISERROR(VLOOKUP(I540,[1]Eje_Pilar!$C$2:$E$47,3,FALSE))," ",VLOOKUP(I540,[1]Eje_Pilar!$C$2:$E$47,3,FALSE))</f>
        <v xml:space="preserve"> </v>
      </c>
      <c r="L540" s="54"/>
      <c r="M540" s="55"/>
      <c r="N540" s="50"/>
      <c r="O540" s="57"/>
      <c r="P540" s="58"/>
      <c r="Q540" s="59"/>
      <c r="R540" s="60"/>
      <c r="S540" s="57"/>
      <c r="T540" s="61">
        <f t="shared" si="49"/>
        <v>0</v>
      </c>
      <c r="U540" s="62"/>
      <c r="V540" s="63"/>
      <c r="W540" s="63"/>
      <c r="X540" s="63"/>
      <c r="Y540" s="47"/>
      <c r="Z540" s="47"/>
      <c r="AA540" s="65"/>
      <c r="AB540" s="55"/>
      <c r="AC540" s="55"/>
      <c r="AD540" s="55"/>
      <c r="AE540" s="55"/>
      <c r="AF540" s="66" t="str">
        <f t="shared" si="48"/>
        <v>-</v>
      </c>
      <c r="AG540" s="67">
        <f>IF(SUMPRODUCT((A$14:A540=A540)*(B$14:B540=B540)*(C$14:C540=C540))&gt;1,0,1)</f>
        <v>0</v>
      </c>
      <c r="AH540" s="68" t="str">
        <f t="shared" si="50"/>
        <v>NO</v>
      </c>
      <c r="AI540" s="68" t="str">
        <f t="shared" si="51"/>
        <v>NO</v>
      </c>
      <c r="AJ540" s="69" t="str">
        <f>IFERROR(VLOOKUP(F540,[1]Tipo!$C$12:$C$27,1,FALSE),"NO")</f>
        <v>NO</v>
      </c>
      <c r="AK540" s="68" t="str">
        <f t="shared" si="52"/>
        <v>NO</v>
      </c>
      <c r="AL540" s="68" t="str">
        <f t="shared" si="53"/>
        <v>NO</v>
      </c>
      <c r="AM540" s="70"/>
      <c r="AN540" s="70"/>
      <c r="AO540" s="70"/>
      <c r="AP540"/>
      <c r="AQ540"/>
      <c r="AR540"/>
      <c r="AS540"/>
      <c r="AT540"/>
      <c r="AU540"/>
      <c r="AV540"/>
      <c r="AW540"/>
      <c r="AX540"/>
      <c r="AY540"/>
      <c r="AZ540"/>
      <c r="BA540"/>
      <c r="BB540"/>
      <c r="BC540"/>
      <c r="BD540"/>
      <c r="BE540"/>
      <c r="BF540"/>
      <c r="BG540"/>
      <c r="BH540"/>
      <c r="BI540"/>
      <c r="BJ540"/>
      <c r="BK540"/>
      <c r="BL540"/>
      <c r="BM540"/>
      <c r="BN540"/>
      <c r="BO540"/>
      <c r="BP540"/>
      <c r="BQ540"/>
    </row>
    <row r="541" spans="1:69" ht="24.75" hidden="1" customHeight="1" x14ac:dyDescent="0.25">
      <c r="A541" s="55"/>
      <c r="B541" s="47"/>
      <c r="C541" s="48"/>
      <c r="D541" s="79"/>
      <c r="E541" s="48"/>
      <c r="F541" s="49"/>
      <c r="G541" s="50"/>
      <c r="H541" s="51"/>
      <c r="I541" s="52"/>
      <c r="J541" s="53" t="str">
        <f>IF(ISERROR(VLOOKUP(I541,[1]Eje_Pilar!$C$2:$E$47,2,FALSE))," ",VLOOKUP(I541,[1]Eje_Pilar!$C$2:$E$47,2,FALSE))</f>
        <v xml:space="preserve"> </v>
      </c>
      <c r="K541" s="53" t="str">
        <f>IF(ISERROR(VLOOKUP(I541,[1]Eje_Pilar!$C$2:$E$47,3,FALSE))," ",VLOOKUP(I541,[1]Eje_Pilar!$C$2:$E$47,3,FALSE))</f>
        <v xml:space="preserve"> </v>
      </c>
      <c r="L541" s="54"/>
      <c r="M541" s="55"/>
      <c r="N541" s="50"/>
      <c r="O541" s="57"/>
      <c r="P541" s="58"/>
      <c r="Q541" s="59"/>
      <c r="R541" s="60"/>
      <c r="S541" s="57"/>
      <c r="T541" s="61">
        <f t="shared" si="49"/>
        <v>0</v>
      </c>
      <c r="U541" s="62"/>
      <c r="V541" s="63"/>
      <c r="W541" s="63"/>
      <c r="X541" s="63"/>
      <c r="Y541" s="47"/>
      <c r="Z541" s="47"/>
      <c r="AA541" s="65"/>
      <c r="AB541" s="55"/>
      <c r="AC541" s="55"/>
      <c r="AD541" s="55"/>
      <c r="AE541" s="55"/>
      <c r="AF541" s="66" t="str">
        <f t="shared" si="48"/>
        <v>-</v>
      </c>
      <c r="AG541" s="67">
        <f>IF(SUMPRODUCT((A$14:A541=A541)*(B$14:B541=B541)*(C$14:C541=C541))&gt;1,0,1)</f>
        <v>0</v>
      </c>
      <c r="AH541" s="68" t="str">
        <f t="shared" si="50"/>
        <v>NO</v>
      </c>
      <c r="AI541" s="68" t="str">
        <f t="shared" si="51"/>
        <v>NO</v>
      </c>
      <c r="AJ541" s="69" t="str">
        <f>IFERROR(VLOOKUP(F541,[1]Tipo!$C$12:$C$27,1,FALSE),"NO")</f>
        <v>NO</v>
      </c>
      <c r="AK541" s="68" t="str">
        <f t="shared" si="52"/>
        <v>NO</v>
      </c>
      <c r="AL541" s="68" t="str">
        <f t="shared" si="53"/>
        <v>NO</v>
      </c>
      <c r="AM541" s="70"/>
      <c r="AN541" s="70"/>
      <c r="AO541" s="70"/>
      <c r="AP541"/>
      <c r="AQ541"/>
      <c r="AR541"/>
      <c r="AS541"/>
      <c r="AT541"/>
      <c r="AU541"/>
      <c r="AV541"/>
      <c r="AW541"/>
      <c r="AX541"/>
      <c r="AY541"/>
      <c r="AZ541"/>
      <c r="BA541"/>
      <c r="BB541"/>
      <c r="BC541"/>
      <c r="BD541"/>
      <c r="BE541"/>
      <c r="BF541"/>
      <c r="BG541"/>
      <c r="BH541"/>
      <c r="BI541"/>
      <c r="BJ541"/>
      <c r="BK541"/>
      <c r="BL541"/>
      <c r="BM541"/>
      <c r="BN541"/>
      <c r="BO541"/>
      <c r="BP541"/>
      <c r="BQ541"/>
    </row>
    <row r="542" spans="1:69" ht="19.5" hidden="1" customHeight="1" x14ac:dyDescent="0.25">
      <c r="A542" s="55"/>
      <c r="B542" s="47"/>
      <c r="C542" s="48"/>
      <c r="D542" s="79"/>
      <c r="E542" s="48"/>
      <c r="F542" s="49"/>
      <c r="G542" s="50"/>
      <c r="H542" s="51"/>
      <c r="I542" s="52"/>
      <c r="J542" s="53" t="str">
        <f>IF(ISERROR(VLOOKUP(I542,[1]Eje_Pilar!$C$2:$E$47,2,FALSE))," ",VLOOKUP(I542,[1]Eje_Pilar!$C$2:$E$47,2,FALSE))</f>
        <v xml:space="preserve"> </v>
      </c>
      <c r="K542" s="53" t="str">
        <f>IF(ISERROR(VLOOKUP(I542,[1]Eje_Pilar!$C$2:$E$47,3,FALSE))," ",VLOOKUP(I542,[1]Eje_Pilar!$C$2:$E$47,3,FALSE))</f>
        <v xml:space="preserve"> </v>
      </c>
      <c r="L542" s="54"/>
      <c r="M542" s="55"/>
      <c r="N542" s="50"/>
      <c r="O542" s="57"/>
      <c r="P542" s="58"/>
      <c r="Q542" s="59"/>
      <c r="R542" s="60"/>
      <c r="S542" s="57"/>
      <c r="T542" s="61">
        <f t="shared" si="49"/>
        <v>0</v>
      </c>
      <c r="U542" s="62"/>
      <c r="V542" s="63"/>
      <c r="W542" s="63"/>
      <c r="X542" s="63"/>
      <c r="Y542" s="47"/>
      <c r="Z542" s="47"/>
      <c r="AA542" s="65"/>
      <c r="AB542" s="55"/>
      <c r="AC542" s="55"/>
      <c r="AD542" s="55"/>
      <c r="AE542" s="55"/>
      <c r="AF542" s="66" t="str">
        <f t="shared" si="48"/>
        <v>-</v>
      </c>
      <c r="AG542" s="67">
        <f>IF(SUMPRODUCT((A$14:A542=A542)*(B$14:B542=B542)*(C$14:C542=C542))&gt;1,0,1)</f>
        <v>0</v>
      </c>
      <c r="AH542" s="68" t="str">
        <f t="shared" si="50"/>
        <v>NO</v>
      </c>
      <c r="AI542" s="68" t="str">
        <f t="shared" si="51"/>
        <v>NO</v>
      </c>
      <c r="AJ542" s="69" t="str">
        <f>IFERROR(VLOOKUP(F542,[1]Tipo!$C$12:$C$27,1,FALSE),"NO")</f>
        <v>NO</v>
      </c>
      <c r="AK542" s="68" t="str">
        <f t="shared" si="52"/>
        <v>NO</v>
      </c>
      <c r="AL542" s="68" t="str">
        <f t="shared" si="53"/>
        <v>NO</v>
      </c>
      <c r="AM542" s="70"/>
      <c r="AN542" s="70"/>
      <c r="AO542" s="70"/>
      <c r="AP542"/>
      <c r="AQ542"/>
      <c r="AR542"/>
      <c r="AS542"/>
      <c r="AT542"/>
      <c r="AU542"/>
      <c r="AV542"/>
      <c r="AW542"/>
      <c r="AX542"/>
      <c r="AY542"/>
      <c r="AZ542"/>
      <c r="BA542"/>
      <c r="BB542"/>
      <c r="BC542"/>
      <c r="BD542"/>
      <c r="BE542"/>
      <c r="BF542"/>
      <c r="BG542"/>
      <c r="BH542"/>
      <c r="BI542"/>
      <c r="BJ542"/>
      <c r="BK542"/>
      <c r="BL542"/>
      <c r="BM542"/>
      <c r="BN542"/>
      <c r="BO542"/>
      <c r="BP542"/>
      <c r="BQ542"/>
    </row>
    <row r="543" spans="1:69" ht="14.25" hidden="1" customHeight="1" x14ac:dyDescent="0.25">
      <c r="A543" s="55"/>
      <c r="B543" s="47"/>
      <c r="C543" s="48"/>
      <c r="D543" s="79"/>
      <c r="E543" s="48"/>
      <c r="F543" s="49"/>
      <c r="G543" s="50"/>
      <c r="H543" s="51"/>
      <c r="I543" s="52"/>
      <c r="J543" s="53" t="str">
        <f>IF(ISERROR(VLOOKUP(I543,[1]Eje_Pilar!$C$2:$E$47,2,FALSE))," ",VLOOKUP(I543,[1]Eje_Pilar!$C$2:$E$47,2,FALSE))</f>
        <v xml:space="preserve"> </v>
      </c>
      <c r="K543" s="53" t="str">
        <f>IF(ISERROR(VLOOKUP(I543,[1]Eje_Pilar!$C$2:$E$47,3,FALSE))," ",VLOOKUP(I543,[1]Eje_Pilar!$C$2:$E$47,3,FALSE))</f>
        <v xml:space="preserve"> </v>
      </c>
      <c r="L543" s="54"/>
      <c r="M543" s="55"/>
      <c r="N543" s="50"/>
      <c r="O543" s="57"/>
      <c r="P543" s="58"/>
      <c r="Q543" s="59"/>
      <c r="R543" s="60"/>
      <c r="S543" s="57"/>
      <c r="T543" s="61">
        <f t="shared" si="49"/>
        <v>0</v>
      </c>
      <c r="U543" s="62"/>
      <c r="V543" s="63"/>
      <c r="W543" s="63"/>
      <c r="X543" s="63"/>
      <c r="Y543" s="47"/>
      <c r="Z543" s="47"/>
      <c r="AA543" s="65"/>
      <c r="AB543" s="55"/>
      <c r="AC543" s="55"/>
      <c r="AD543" s="55"/>
      <c r="AE543" s="55"/>
      <c r="AF543" s="66" t="str">
        <f t="shared" si="48"/>
        <v>-</v>
      </c>
      <c r="AG543" s="67">
        <f>IF(SUMPRODUCT((A$14:A543=A543)*(B$14:B543=B543)*(C$14:C543=C543))&gt;1,0,1)</f>
        <v>0</v>
      </c>
      <c r="AH543" s="68" t="str">
        <f t="shared" si="50"/>
        <v>NO</v>
      </c>
      <c r="AI543" s="68" t="str">
        <f t="shared" si="51"/>
        <v>NO</v>
      </c>
      <c r="AJ543" s="69" t="str">
        <f>IFERROR(VLOOKUP(F543,[1]Tipo!$C$12:$C$27,1,FALSE),"NO")</f>
        <v>NO</v>
      </c>
      <c r="AK543" s="68" t="str">
        <f t="shared" si="52"/>
        <v>NO</v>
      </c>
      <c r="AL543" s="68" t="str">
        <f t="shared" si="53"/>
        <v>NO</v>
      </c>
      <c r="AM543" s="70"/>
      <c r="AN543" s="70"/>
      <c r="AO543" s="70"/>
      <c r="AP543"/>
      <c r="AQ543"/>
      <c r="AR543"/>
      <c r="AS543"/>
      <c r="AT543"/>
      <c r="AU543"/>
      <c r="AV543"/>
      <c r="AW543"/>
      <c r="AX543"/>
      <c r="AY543"/>
      <c r="AZ543"/>
      <c r="BA543"/>
      <c r="BB543"/>
      <c r="BC543"/>
      <c r="BD543"/>
      <c r="BE543"/>
      <c r="BF543"/>
      <c r="BG543"/>
      <c r="BH543"/>
      <c r="BI543"/>
      <c r="BJ543"/>
      <c r="BK543"/>
      <c r="BL543"/>
      <c r="BM543"/>
      <c r="BN543"/>
      <c r="BO543"/>
      <c r="BP543"/>
      <c r="BQ543"/>
    </row>
    <row r="544" spans="1:69" ht="52.5" hidden="1" customHeight="1" x14ac:dyDescent="0.25">
      <c r="A544" s="55"/>
      <c r="B544" s="47"/>
      <c r="C544" s="48"/>
      <c r="D544" s="79"/>
      <c r="E544" s="48"/>
      <c r="F544" s="49"/>
      <c r="G544" s="50"/>
      <c r="H544" s="51"/>
      <c r="I544" s="52"/>
      <c r="J544" s="53" t="str">
        <f>IF(ISERROR(VLOOKUP(I544,[1]Eje_Pilar!$C$2:$E$47,2,FALSE))," ",VLOOKUP(I544,[1]Eje_Pilar!$C$2:$E$47,2,FALSE))</f>
        <v xml:space="preserve"> </v>
      </c>
      <c r="K544" s="53" t="str">
        <f>IF(ISERROR(VLOOKUP(I544,[1]Eje_Pilar!$C$2:$E$47,3,FALSE))," ",VLOOKUP(I544,[1]Eje_Pilar!$C$2:$E$47,3,FALSE))</f>
        <v xml:space="preserve"> </v>
      </c>
      <c r="L544" s="54"/>
      <c r="M544" s="55"/>
      <c r="N544" s="50"/>
      <c r="O544" s="57"/>
      <c r="P544" s="58"/>
      <c r="Q544" s="59"/>
      <c r="R544" s="60"/>
      <c r="S544" s="57"/>
      <c r="T544" s="61">
        <f t="shared" si="49"/>
        <v>0</v>
      </c>
      <c r="U544" s="62"/>
      <c r="V544" s="63"/>
      <c r="W544" s="63"/>
      <c r="X544" s="63"/>
      <c r="Y544" s="47"/>
      <c r="Z544" s="47"/>
      <c r="AA544" s="65"/>
      <c r="AB544" s="55"/>
      <c r="AC544" s="55"/>
      <c r="AD544" s="55"/>
      <c r="AE544" s="55"/>
      <c r="AF544" s="66" t="str">
        <f t="shared" si="48"/>
        <v>-</v>
      </c>
      <c r="AG544" s="67">
        <f>IF(SUMPRODUCT((A$14:A544=A544)*(B$14:B544=B544)*(C$14:C544=C544))&gt;1,0,1)</f>
        <v>0</v>
      </c>
      <c r="AH544" s="68" t="str">
        <f t="shared" si="50"/>
        <v>NO</v>
      </c>
      <c r="AI544" s="68" t="str">
        <f t="shared" si="51"/>
        <v>NO</v>
      </c>
      <c r="AJ544" s="69" t="str">
        <f>IFERROR(VLOOKUP(F544,[1]Tipo!$C$12:$C$27,1,FALSE),"NO")</f>
        <v>NO</v>
      </c>
      <c r="AK544" s="68" t="str">
        <f t="shared" si="52"/>
        <v>NO</v>
      </c>
      <c r="AL544" s="68" t="str">
        <f t="shared" si="53"/>
        <v>NO</v>
      </c>
      <c r="AM544" s="70"/>
      <c r="AN544" s="70"/>
      <c r="AO544" s="70"/>
      <c r="AP544"/>
      <c r="AQ544"/>
      <c r="AR544"/>
      <c r="AS544"/>
      <c r="AT544"/>
      <c r="AU544"/>
      <c r="AV544"/>
      <c r="AW544"/>
      <c r="AX544"/>
      <c r="AY544"/>
      <c r="AZ544"/>
      <c r="BA544"/>
      <c r="BB544"/>
      <c r="BC544"/>
      <c r="BD544"/>
      <c r="BE544"/>
      <c r="BF544"/>
      <c r="BG544"/>
      <c r="BH544"/>
      <c r="BI544"/>
      <c r="BJ544"/>
      <c r="BK544"/>
      <c r="BL544"/>
      <c r="BM544"/>
      <c r="BN544"/>
      <c r="BO544"/>
      <c r="BP544"/>
      <c r="BQ544"/>
    </row>
    <row r="545" spans="1:69" ht="22.5" hidden="1" customHeight="1" x14ac:dyDescent="0.25">
      <c r="A545" s="55"/>
      <c r="B545" s="47"/>
      <c r="C545" s="48"/>
      <c r="D545" s="79"/>
      <c r="E545" s="48"/>
      <c r="F545" s="49"/>
      <c r="G545" s="50"/>
      <c r="H545" s="51"/>
      <c r="I545" s="52"/>
      <c r="J545" s="53" t="str">
        <f>IF(ISERROR(VLOOKUP(I545,[1]Eje_Pilar!$C$2:$E$47,2,FALSE))," ",VLOOKUP(I545,[1]Eje_Pilar!$C$2:$E$47,2,FALSE))</f>
        <v xml:space="preserve"> </v>
      </c>
      <c r="K545" s="53" t="str">
        <f>IF(ISERROR(VLOOKUP(I545,[1]Eje_Pilar!$C$2:$E$47,3,FALSE))," ",VLOOKUP(I545,[1]Eje_Pilar!$C$2:$E$47,3,FALSE))</f>
        <v xml:space="preserve"> </v>
      </c>
      <c r="L545" s="54"/>
      <c r="M545" s="55"/>
      <c r="N545" s="50"/>
      <c r="O545" s="57"/>
      <c r="P545" s="58"/>
      <c r="Q545" s="59"/>
      <c r="R545" s="60"/>
      <c r="S545" s="57"/>
      <c r="T545" s="61">
        <f t="shared" si="49"/>
        <v>0</v>
      </c>
      <c r="U545" s="62"/>
      <c r="V545" s="63"/>
      <c r="W545" s="63"/>
      <c r="X545" s="63"/>
      <c r="Y545" s="47"/>
      <c r="Z545" s="47"/>
      <c r="AA545" s="65"/>
      <c r="AB545" s="55"/>
      <c r="AC545" s="55"/>
      <c r="AD545" s="55"/>
      <c r="AE545" s="55"/>
      <c r="AF545" s="66" t="str">
        <f t="shared" si="48"/>
        <v>-</v>
      </c>
      <c r="AG545" s="67">
        <f>IF(SUMPRODUCT((A$14:A545=A545)*(B$14:B545=B545)*(C$14:C545=C545))&gt;1,0,1)</f>
        <v>0</v>
      </c>
      <c r="AH545" s="68" t="str">
        <f t="shared" si="50"/>
        <v>NO</v>
      </c>
      <c r="AI545" s="68" t="str">
        <f t="shared" si="51"/>
        <v>NO</v>
      </c>
      <c r="AJ545" s="69" t="str">
        <f>IFERROR(VLOOKUP(F545,[1]Tipo!$C$12:$C$27,1,FALSE),"NO")</f>
        <v>NO</v>
      </c>
      <c r="AK545" s="68" t="str">
        <f t="shared" si="52"/>
        <v>NO</v>
      </c>
      <c r="AL545" s="68" t="str">
        <f t="shared" si="53"/>
        <v>NO</v>
      </c>
      <c r="AM545" s="70"/>
      <c r="AN545" s="70"/>
      <c r="AO545" s="70"/>
      <c r="AP545"/>
      <c r="AQ545"/>
      <c r="AR545"/>
      <c r="AS545"/>
      <c r="AT545"/>
      <c r="AU545"/>
      <c r="AV545"/>
      <c r="AW545"/>
      <c r="AX545"/>
      <c r="AY545"/>
      <c r="AZ545"/>
      <c r="BA545"/>
      <c r="BB545"/>
      <c r="BC545"/>
      <c r="BD545"/>
      <c r="BE545"/>
      <c r="BF545"/>
      <c r="BG545"/>
      <c r="BH545"/>
      <c r="BI545"/>
      <c r="BJ545"/>
      <c r="BK545"/>
      <c r="BL545"/>
      <c r="BM545"/>
      <c r="BN545"/>
      <c r="BO545"/>
      <c r="BP545"/>
      <c r="BQ545"/>
    </row>
    <row r="546" spans="1:69" ht="29.25" hidden="1" customHeight="1" x14ac:dyDescent="0.25">
      <c r="A546" s="55"/>
      <c r="B546" s="47"/>
      <c r="C546" s="48"/>
      <c r="D546" s="79"/>
      <c r="E546" s="48"/>
      <c r="F546" s="49"/>
      <c r="G546" s="50"/>
      <c r="H546" s="51"/>
      <c r="I546" s="52"/>
      <c r="J546" s="53" t="str">
        <f>IF(ISERROR(VLOOKUP(I546,[1]Eje_Pilar!$C$2:$E$47,2,FALSE))," ",VLOOKUP(I546,[1]Eje_Pilar!$C$2:$E$47,2,FALSE))</f>
        <v xml:space="preserve"> </v>
      </c>
      <c r="K546" s="53" t="str">
        <f>IF(ISERROR(VLOOKUP(I546,[1]Eje_Pilar!$C$2:$E$47,3,FALSE))," ",VLOOKUP(I546,[1]Eje_Pilar!$C$2:$E$47,3,FALSE))</f>
        <v xml:space="preserve"> </v>
      </c>
      <c r="L546" s="54"/>
      <c r="M546" s="55"/>
      <c r="N546" s="50"/>
      <c r="O546" s="57"/>
      <c r="P546" s="58"/>
      <c r="Q546" s="59"/>
      <c r="R546" s="60"/>
      <c r="S546" s="57"/>
      <c r="T546" s="61">
        <f t="shared" si="49"/>
        <v>0</v>
      </c>
      <c r="U546" s="62"/>
      <c r="V546" s="63"/>
      <c r="W546" s="63"/>
      <c r="X546" s="63"/>
      <c r="Y546" s="47"/>
      <c r="Z546" s="47"/>
      <c r="AA546" s="65"/>
      <c r="AB546" s="55"/>
      <c r="AC546" s="55"/>
      <c r="AD546" s="55"/>
      <c r="AE546" s="55"/>
      <c r="AF546" s="66" t="str">
        <f t="shared" si="48"/>
        <v>-</v>
      </c>
      <c r="AG546" s="67">
        <f>IF(SUMPRODUCT((A$14:A546=A546)*(B$14:B546=B546)*(C$14:C546=C546))&gt;1,0,1)</f>
        <v>0</v>
      </c>
      <c r="AH546" s="68" t="str">
        <f t="shared" si="50"/>
        <v>NO</v>
      </c>
      <c r="AI546" s="68" t="str">
        <f t="shared" si="51"/>
        <v>NO</v>
      </c>
      <c r="AJ546" s="69" t="str">
        <f>IFERROR(VLOOKUP(F546,[1]Tipo!$C$12:$C$27,1,FALSE),"NO")</f>
        <v>NO</v>
      </c>
      <c r="AK546" s="68" t="str">
        <f t="shared" si="52"/>
        <v>NO</v>
      </c>
      <c r="AL546" s="68" t="str">
        <f t="shared" si="53"/>
        <v>NO</v>
      </c>
      <c r="AM546" s="70"/>
      <c r="AN546" s="70"/>
      <c r="AO546" s="70"/>
      <c r="AP546"/>
      <c r="AQ546"/>
      <c r="AR546"/>
      <c r="AS546"/>
      <c r="AT546"/>
      <c r="AU546"/>
      <c r="AV546"/>
      <c r="AW546"/>
      <c r="AX546"/>
      <c r="AY546"/>
      <c r="AZ546"/>
      <c r="BA546"/>
      <c r="BB546"/>
      <c r="BC546"/>
      <c r="BD546"/>
      <c r="BE546"/>
      <c r="BF546"/>
      <c r="BG546"/>
      <c r="BH546"/>
      <c r="BI546"/>
      <c r="BJ546"/>
      <c r="BK546"/>
      <c r="BL546"/>
      <c r="BM546"/>
      <c r="BN546"/>
      <c r="BO546"/>
      <c r="BP546"/>
      <c r="BQ546"/>
    </row>
    <row r="547" spans="1:69" s="1" customFormat="1" ht="27" hidden="1" customHeight="1" x14ac:dyDescent="0.25">
      <c r="A547" s="147" t="s">
        <v>1064</v>
      </c>
      <c r="B547" s="148"/>
      <c r="C547" s="149"/>
      <c r="D547" s="150"/>
      <c r="E547" s="151"/>
      <c r="F547" s="151"/>
      <c r="G547" s="152"/>
      <c r="H547" s="152"/>
      <c r="I547" s="153"/>
      <c r="J547" s="149"/>
      <c r="K547" s="152"/>
      <c r="L547" s="152"/>
      <c r="M547" s="152"/>
      <c r="N547" s="154"/>
      <c r="O547" s="155">
        <f>SUM(O14:O546)</f>
        <v>58775684909</v>
      </c>
      <c r="P547" s="155">
        <f t="shared" ref="P547:U547" si="54">SUM(P14:P546)</f>
        <v>16</v>
      </c>
      <c r="Q547" s="155">
        <f t="shared" si="54"/>
        <v>-56321454</v>
      </c>
      <c r="R547" s="155">
        <f t="shared" si="54"/>
        <v>148</v>
      </c>
      <c r="S547" s="155">
        <f t="shared" si="54"/>
        <v>7044901200</v>
      </c>
      <c r="T547" s="155">
        <f t="shared" si="54"/>
        <v>65764264655</v>
      </c>
      <c r="U547" s="155">
        <f t="shared" si="54"/>
        <v>15746221011</v>
      </c>
      <c r="V547" s="152"/>
      <c r="W547" s="152"/>
      <c r="X547" s="152"/>
      <c r="Y547" s="156"/>
      <c r="Z547" s="156"/>
      <c r="AA547" s="152"/>
      <c r="AB547" s="152"/>
      <c r="AC547" s="152"/>
      <c r="AD547" s="152"/>
      <c r="AE547" s="152"/>
      <c r="AF547" s="152"/>
      <c r="AG547" s="157"/>
      <c r="AH547" s="68"/>
      <c r="AI547" s="68"/>
      <c r="AJ547" s="68"/>
      <c r="AK547" s="68"/>
      <c r="AL547" s="68"/>
      <c r="AM547" s="158"/>
      <c r="AN547" s="158"/>
      <c r="AO547" s="158"/>
    </row>
    <row r="548" spans="1:69" x14ac:dyDescent="0.25">
      <c r="Y548" s="159"/>
      <c r="Z548" s="160"/>
    </row>
    <row r="549" spans="1:69" x14ac:dyDescent="0.25">
      <c r="T549" s="161"/>
      <c r="U549" s="77">
        <f>SUBTOTAL(9,U147:U375)</f>
        <v>725008844</v>
      </c>
      <c r="X549" s="160"/>
      <c r="Y549" s="159"/>
      <c r="Z549" s="160"/>
      <c r="AA549" s="160"/>
      <c r="AB549" s="160"/>
      <c r="AC549" s="160"/>
    </row>
    <row r="550" spans="1:69" x14ac:dyDescent="0.25">
      <c r="O550" s="77"/>
      <c r="T550" s="77"/>
      <c r="U550" s="77">
        <v>1867840340</v>
      </c>
      <c r="X550" s="160"/>
      <c r="Y550" s="159"/>
      <c r="Z550" s="160"/>
      <c r="AA550" s="160"/>
      <c r="AB550" s="160"/>
      <c r="AC550" s="160"/>
    </row>
    <row r="551" spans="1:69" x14ac:dyDescent="0.25">
      <c r="U551" s="162">
        <f>+U549-U550</f>
        <v>-1142831496</v>
      </c>
      <c r="X551" s="160"/>
      <c r="Y551" s="159"/>
      <c r="Z551" s="160"/>
      <c r="AA551" s="160"/>
      <c r="AB551" s="160"/>
      <c r="AC551" s="160"/>
    </row>
    <row r="552" spans="1:69" x14ac:dyDescent="0.25">
      <c r="X552" s="160"/>
      <c r="Y552" s="159"/>
      <c r="Z552" s="160"/>
      <c r="AA552" s="160"/>
      <c r="AB552" s="160"/>
      <c r="AC552" s="160"/>
    </row>
    <row r="553" spans="1:69" x14ac:dyDescent="0.25">
      <c r="X553" s="160"/>
      <c r="Y553" s="159"/>
      <c r="Z553" s="160"/>
      <c r="AA553" s="160"/>
      <c r="AB553" s="160"/>
      <c r="AC553" s="160"/>
    </row>
    <row r="554" spans="1:69" x14ac:dyDescent="0.25">
      <c r="U554" s="162"/>
      <c r="X554" s="160"/>
      <c r="Y554" s="159"/>
      <c r="Z554" s="160"/>
      <c r="AA554" s="160"/>
      <c r="AB554" s="160"/>
      <c r="AC554" s="160"/>
    </row>
    <row r="555" spans="1:69" x14ac:dyDescent="0.25">
      <c r="X555" s="160"/>
      <c r="Y555" s="159"/>
      <c r="Z555" s="160"/>
      <c r="AA555" s="160"/>
      <c r="AB555" s="160"/>
      <c r="AC555" s="160"/>
    </row>
    <row r="556" spans="1:69" x14ac:dyDescent="0.25">
      <c r="X556" s="160"/>
      <c r="Y556" s="159"/>
      <c r="Z556" s="160"/>
      <c r="AA556" s="160"/>
      <c r="AB556" s="160"/>
      <c r="AC556" s="160"/>
    </row>
    <row r="557" spans="1:69" x14ac:dyDescent="0.25">
      <c r="X557" s="160"/>
      <c r="Y557" s="159"/>
      <c r="Z557" s="160"/>
      <c r="AA557" s="160"/>
      <c r="AB557" s="160"/>
      <c r="AC557" s="160"/>
    </row>
    <row r="558" spans="1:69" x14ac:dyDescent="0.25">
      <c r="X558" s="160"/>
      <c r="Y558" s="159"/>
      <c r="Z558" s="160"/>
      <c r="AA558" s="160"/>
      <c r="AB558" s="160"/>
      <c r="AC558" s="160"/>
    </row>
    <row r="559" spans="1:69" x14ac:dyDescent="0.25">
      <c r="X559" s="160"/>
      <c r="Y559" s="159"/>
      <c r="Z559" s="160"/>
      <c r="AA559" s="160"/>
      <c r="AB559" s="160"/>
      <c r="AC559" s="160"/>
    </row>
    <row r="560" spans="1:69" x14ac:dyDescent="0.25">
      <c r="X560" s="160"/>
      <c r="Y560" s="159"/>
      <c r="Z560" s="160"/>
      <c r="AA560" s="160"/>
      <c r="AB560" s="160"/>
      <c r="AC560" s="160"/>
    </row>
    <row r="561" spans="24:29" x14ac:dyDescent="0.25">
      <c r="X561" s="160"/>
      <c r="Y561" s="159"/>
      <c r="Z561" s="160"/>
      <c r="AA561" s="160"/>
      <c r="AB561" s="160"/>
      <c r="AC561" s="160"/>
    </row>
    <row r="562" spans="24:29" x14ac:dyDescent="0.25">
      <c r="X562" s="160"/>
      <c r="Y562" s="159"/>
      <c r="Z562" s="160"/>
      <c r="AA562" s="160"/>
      <c r="AB562" s="160"/>
      <c r="AC562" s="160"/>
    </row>
    <row r="563" spans="24:29" x14ac:dyDescent="0.25">
      <c r="X563" s="160"/>
      <c r="Y563" s="159"/>
      <c r="Z563" s="160"/>
      <c r="AA563" s="160"/>
      <c r="AB563" s="160"/>
      <c r="AC563" s="160"/>
    </row>
    <row r="564" spans="24:29" x14ac:dyDescent="0.25">
      <c r="X564" s="160"/>
      <c r="Y564" s="159"/>
      <c r="Z564" s="160"/>
      <c r="AA564" s="160"/>
      <c r="AB564" s="160"/>
      <c r="AC564" s="160"/>
    </row>
    <row r="565" spans="24:29" x14ac:dyDescent="0.25">
      <c r="X565" s="160"/>
      <c r="Y565" s="159"/>
      <c r="Z565" s="160"/>
      <c r="AA565" s="160"/>
      <c r="AB565" s="160"/>
      <c r="AC565" s="160"/>
    </row>
    <row r="566" spans="24:29" x14ac:dyDescent="0.25">
      <c r="X566" s="160"/>
      <c r="Y566" s="159"/>
      <c r="Z566" s="160"/>
      <c r="AA566" s="160"/>
      <c r="AB566" s="160"/>
      <c r="AC566" s="160"/>
    </row>
    <row r="567" spans="24:29" x14ac:dyDescent="0.25">
      <c r="X567" s="160"/>
      <c r="Y567" s="159"/>
      <c r="Z567" s="160"/>
      <c r="AA567" s="160"/>
      <c r="AB567" s="160"/>
      <c r="AC567" s="160"/>
    </row>
    <row r="568" spans="24:29" x14ac:dyDescent="0.25">
      <c r="X568" s="160"/>
      <c r="Y568" s="159"/>
      <c r="Z568" s="160"/>
      <c r="AA568" s="160"/>
      <c r="AB568" s="160"/>
      <c r="AC568" s="160"/>
    </row>
    <row r="569" spans="24:29" x14ac:dyDescent="0.25">
      <c r="X569" s="160"/>
      <c r="Y569" s="159"/>
      <c r="Z569" s="160"/>
      <c r="AA569" s="160"/>
      <c r="AB569" s="160"/>
      <c r="AC569" s="160"/>
    </row>
    <row r="570" spans="24:29" x14ac:dyDescent="0.25">
      <c r="X570" s="160"/>
      <c r="Y570" s="159"/>
      <c r="Z570" s="160"/>
      <c r="AA570" s="160"/>
      <c r="AB570" s="160"/>
      <c r="AC570" s="160"/>
    </row>
    <row r="571" spans="24:29" x14ac:dyDescent="0.25">
      <c r="X571" s="160"/>
      <c r="Y571" s="159"/>
      <c r="Z571" s="160"/>
      <c r="AA571" s="160"/>
      <c r="AB571" s="160"/>
      <c r="AC571" s="160"/>
    </row>
    <row r="572" spans="24:29" x14ac:dyDescent="0.25">
      <c r="X572" s="160"/>
      <c r="Y572" s="159"/>
      <c r="Z572" s="160"/>
      <c r="AA572" s="160"/>
      <c r="AB572" s="160"/>
      <c r="AC572" s="160"/>
    </row>
    <row r="573" spans="24:29" x14ac:dyDescent="0.25">
      <c r="X573" s="160"/>
      <c r="Y573" s="159"/>
      <c r="Z573" s="160"/>
      <c r="AA573" s="160"/>
      <c r="AB573" s="160"/>
      <c r="AC573" s="160"/>
    </row>
    <row r="574" spans="24:29" x14ac:dyDescent="0.25">
      <c r="X574" s="160"/>
      <c r="Y574" s="159"/>
      <c r="Z574" s="160"/>
      <c r="AA574" s="160"/>
      <c r="AB574" s="160"/>
      <c r="AC574" s="160"/>
    </row>
    <row r="575" spans="24:29" x14ac:dyDescent="0.25">
      <c r="X575" s="160"/>
      <c r="Y575" s="159"/>
      <c r="Z575" s="160"/>
      <c r="AA575" s="160"/>
      <c r="AB575" s="160"/>
      <c r="AC575" s="160"/>
    </row>
    <row r="576" spans="24:29" x14ac:dyDescent="0.25">
      <c r="X576" s="160"/>
      <c r="Y576" s="159"/>
      <c r="Z576" s="160"/>
      <c r="AA576" s="160"/>
      <c r="AB576" s="160"/>
      <c r="AC576" s="160"/>
    </row>
    <row r="577" spans="24:29" x14ac:dyDescent="0.25">
      <c r="X577" s="160"/>
      <c r="Y577" s="159"/>
      <c r="Z577" s="160"/>
      <c r="AA577" s="160"/>
      <c r="AB577" s="160"/>
      <c r="AC577" s="160"/>
    </row>
    <row r="578" spans="24:29" x14ac:dyDescent="0.25">
      <c r="X578" s="160"/>
      <c r="Y578" s="159"/>
      <c r="Z578" s="160"/>
      <c r="AA578" s="160"/>
      <c r="AB578" s="160"/>
      <c r="AC578" s="160"/>
    </row>
    <row r="579" spans="24:29" x14ac:dyDescent="0.25">
      <c r="X579" s="160"/>
      <c r="Y579" s="159"/>
      <c r="Z579" s="160"/>
      <c r="AA579" s="160"/>
      <c r="AB579" s="160"/>
      <c r="AC579" s="160"/>
    </row>
    <row r="580" spans="24:29" x14ac:dyDescent="0.25">
      <c r="X580" s="160"/>
      <c r="Y580" s="159"/>
      <c r="Z580" s="160"/>
      <c r="AA580" s="160"/>
      <c r="AB580" s="160"/>
      <c r="AC580" s="160"/>
    </row>
    <row r="581" spans="24:29" x14ac:dyDescent="0.25">
      <c r="X581" s="160"/>
      <c r="Y581" s="159"/>
      <c r="Z581" s="160"/>
      <c r="AA581" s="160"/>
      <c r="AB581" s="160"/>
      <c r="AC581" s="160"/>
    </row>
    <row r="582" spans="24:29" x14ac:dyDescent="0.25">
      <c r="X582" s="160"/>
      <c r="Y582" s="159"/>
      <c r="Z582" s="160"/>
      <c r="AA582" s="160"/>
      <c r="AB582" s="160"/>
      <c r="AC582" s="160"/>
    </row>
    <row r="583" spans="24:29" x14ac:dyDescent="0.25">
      <c r="X583" s="160"/>
      <c r="Y583" s="159"/>
      <c r="Z583" s="160"/>
      <c r="AA583" s="160"/>
      <c r="AB583" s="160"/>
      <c r="AC583" s="160"/>
    </row>
    <row r="584" spans="24:29" x14ac:dyDescent="0.25">
      <c r="X584" s="160"/>
      <c r="Y584" s="159"/>
      <c r="Z584" s="160"/>
      <c r="AA584" s="160"/>
      <c r="AB584" s="160"/>
      <c r="AC584" s="160"/>
    </row>
    <row r="585" spans="24:29" x14ac:dyDescent="0.25">
      <c r="X585" s="160"/>
      <c r="Y585" s="159"/>
      <c r="Z585" s="160"/>
      <c r="AA585" s="160"/>
      <c r="AB585" s="160"/>
      <c r="AC585" s="160"/>
    </row>
    <row r="586" spans="24:29" x14ac:dyDescent="0.25">
      <c r="X586" s="160"/>
      <c r="Y586" s="159"/>
      <c r="Z586" s="160"/>
      <c r="AA586" s="160"/>
      <c r="AB586" s="160"/>
      <c r="AC586" s="160"/>
    </row>
    <row r="587" spans="24:29" x14ac:dyDescent="0.25">
      <c r="X587" s="160"/>
      <c r="Y587" s="159"/>
      <c r="Z587" s="160"/>
      <c r="AA587" s="160"/>
      <c r="AB587" s="160"/>
      <c r="AC587" s="160"/>
    </row>
    <row r="588" spans="24:29" x14ac:dyDescent="0.25">
      <c r="X588" s="160"/>
      <c r="Y588" s="159"/>
      <c r="Z588" s="160"/>
      <c r="AA588" s="160"/>
      <c r="AB588" s="160"/>
      <c r="AC588" s="160"/>
    </row>
    <row r="589" spans="24:29" x14ac:dyDescent="0.25">
      <c r="X589" s="160"/>
      <c r="Y589" s="159"/>
      <c r="Z589" s="160"/>
      <c r="AA589" s="160"/>
      <c r="AB589" s="160"/>
      <c r="AC589" s="160"/>
    </row>
    <row r="590" spans="24:29" x14ac:dyDescent="0.25">
      <c r="X590" s="160"/>
      <c r="Y590" s="159"/>
      <c r="Z590" s="160"/>
      <c r="AA590" s="160"/>
      <c r="AB590" s="160"/>
      <c r="AC590" s="160"/>
    </row>
    <row r="591" spans="24:29" x14ac:dyDescent="0.25">
      <c r="X591" s="160"/>
      <c r="Y591" s="159"/>
      <c r="Z591" s="160"/>
      <c r="AA591" s="160"/>
      <c r="AB591" s="160"/>
      <c r="AC591" s="160"/>
    </row>
    <row r="592" spans="24:29" x14ac:dyDescent="0.25">
      <c r="X592" s="160"/>
      <c r="Y592" s="159"/>
      <c r="Z592" s="160"/>
      <c r="AA592" s="160"/>
      <c r="AB592" s="160"/>
      <c r="AC592" s="160"/>
    </row>
    <row r="593" spans="24:29" x14ac:dyDescent="0.25">
      <c r="X593" s="160"/>
      <c r="Y593" s="159"/>
      <c r="Z593" s="160"/>
      <c r="AA593" s="160"/>
      <c r="AB593" s="160"/>
      <c r="AC593" s="160"/>
    </row>
    <row r="594" spans="24:29" x14ac:dyDescent="0.25">
      <c r="X594" s="160"/>
      <c r="Y594" s="159"/>
      <c r="Z594" s="160"/>
      <c r="AA594" s="160"/>
      <c r="AB594" s="160"/>
      <c r="AC594" s="160"/>
    </row>
    <row r="595" spans="24:29" x14ac:dyDescent="0.25">
      <c r="X595" s="160"/>
      <c r="Y595" s="159"/>
      <c r="Z595" s="160"/>
      <c r="AA595" s="160"/>
      <c r="AB595" s="160"/>
      <c r="AC595" s="160"/>
    </row>
    <row r="596" spans="24:29" x14ac:dyDescent="0.25">
      <c r="X596" s="160"/>
      <c r="Y596" s="159"/>
      <c r="Z596" s="160"/>
      <c r="AA596" s="160"/>
      <c r="AB596" s="160"/>
      <c r="AC596" s="160"/>
    </row>
    <row r="597" spans="24:29" x14ac:dyDescent="0.25">
      <c r="X597" s="160"/>
      <c r="Y597" s="159"/>
      <c r="Z597" s="160"/>
      <c r="AA597" s="160"/>
      <c r="AB597" s="160"/>
      <c r="AC597" s="160"/>
    </row>
    <row r="598" spans="24:29" x14ac:dyDescent="0.25">
      <c r="X598" s="160"/>
      <c r="Y598" s="159"/>
      <c r="Z598" s="160"/>
      <c r="AA598" s="160"/>
      <c r="AB598" s="160"/>
      <c r="AC598" s="160"/>
    </row>
    <row r="599" spans="24:29" x14ac:dyDescent="0.25">
      <c r="X599" s="160"/>
      <c r="Y599" s="159"/>
      <c r="Z599" s="160"/>
      <c r="AA599" s="160"/>
      <c r="AB599" s="160"/>
      <c r="AC599" s="160"/>
    </row>
    <row r="600" spans="24:29" x14ac:dyDescent="0.25">
      <c r="X600" s="160"/>
      <c r="Y600" s="159"/>
      <c r="Z600" s="160"/>
      <c r="AA600" s="160"/>
      <c r="AB600" s="160"/>
      <c r="AC600" s="160"/>
    </row>
    <row r="601" spans="24:29" x14ac:dyDescent="0.25">
      <c r="X601" s="160"/>
      <c r="Y601" s="159"/>
      <c r="Z601" s="160"/>
      <c r="AA601" s="160"/>
      <c r="AB601" s="160"/>
      <c r="AC601" s="160"/>
    </row>
    <row r="602" spans="24:29" x14ac:dyDescent="0.25">
      <c r="X602" s="160"/>
      <c r="Y602" s="159"/>
      <c r="Z602" s="160"/>
      <c r="AA602" s="160"/>
      <c r="AB602" s="160"/>
      <c r="AC602" s="160"/>
    </row>
    <row r="603" spans="24:29" x14ac:dyDescent="0.25">
      <c r="X603" s="160"/>
      <c r="Y603" s="159"/>
      <c r="Z603" s="160"/>
      <c r="AA603" s="160"/>
      <c r="AB603" s="160"/>
      <c r="AC603" s="160"/>
    </row>
    <row r="604" spans="24:29" x14ac:dyDescent="0.25">
      <c r="X604" s="160"/>
      <c r="Y604" s="159"/>
      <c r="Z604" s="160"/>
      <c r="AA604" s="160"/>
      <c r="AB604" s="160"/>
      <c r="AC604" s="160"/>
    </row>
    <row r="605" spans="24:29" x14ac:dyDescent="0.25">
      <c r="X605" s="160"/>
      <c r="Y605" s="159"/>
      <c r="Z605" s="160"/>
      <c r="AA605" s="160"/>
      <c r="AB605" s="160"/>
      <c r="AC605" s="160"/>
    </row>
    <row r="606" spans="24:29" x14ac:dyDescent="0.25">
      <c r="X606" s="160"/>
      <c r="Y606" s="159"/>
      <c r="Z606" s="160"/>
      <c r="AA606" s="160"/>
      <c r="AB606" s="160"/>
      <c r="AC606" s="160"/>
    </row>
    <row r="607" spans="24:29" x14ac:dyDescent="0.25">
      <c r="X607" s="160"/>
      <c r="Y607" s="159"/>
      <c r="Z607" s="160"/>
      <c r="AA607" s="160"/>
      <c r="AB607" s="160"/>
      <c r="AC607" s="160"/>
    </row>
    <row r="608" spans="24:29" x14ac:dyDescent="0.25">
      <c r="X608" s="160"/>
      <c r="Y608" s="159"/>
      <c r="Z608" s="160"/>
      <c r="AA608" s="160"/>
      <c r="AB608" s="160"/>
      <c r="AC608" s="160"/>
    </row>
    <row r="609" spans="24:29" x14ac:dyDescent="0.25">
      <c r="X609" s="160"/>
      <c r="Y609" s="159"/>
      <c r="Z609" s="160"/>
      <c r="AA609" s="160"/>
      <c r="AB609" s="160"/>
      <c r="AC609" s="160"/>
    </row>
    <row r="610" spans="24:29" x14ac:dyDescent="0.25">
      <c r="X610" s="160"/>
      <c r="Y610" s="159"/>
      <c r="Z610" s="160"/>
      <c r="AA610" s="160"/>
      <c r="AB610" s="160"/>
      <c r="AC610" s="160"/>
    </row>
    <row r="611" spans="24:29" x14ac:dyDescent="0.25">
      <c r="X611" s="160"/>
      <c r="Y611" s="159"/>
      <c r="Z611" s="160"/>
      <c r="AA611" s="160"/>
      <c r="AB611" s="160"/>
      <c r="AC611" s="160"/>
    </row>
    <row r="612" spans="24:29" x14ac:dyDescent="0.25">
      <c r="X612" s="160"/>
      <c r="Y612" s="159"/>
      <c r="Z612" s="160"/>
      <c r="AA612" s="160"/>
      <c r="AB612" s="160"/>
      <c r="AC612" s="160"/>
    </row>
    <row r="613" spans="24:29" x14ac:dyDescent="0.25">
      <c r="X613" s="160"/>
      <c r="Y613" s="159"/>
      <c r="Z613" s="160"/>
      <c r="AA613" s="160"/>
      <c r="AB613" s="160"/>
      <c r="AC613" s="160"/>
    </row>
    <row r="614" spans="24:29" x14ac:dyDescent="0.25">
      <c r="X614" s="160"/>
      <c r="Y614" s="159"/>
      <c r="Z614" s="160"/>
      <c r="AA614" s="160"/>
      <c r="AB614" s="160"/>
      <c r="AC614" s="160"/>
    </row>
    <row r="615" spans="24:29" x14ac:dyDescent="0.25">
      <c r="X615" s="160"/>
      <c r="Y615" s="159"/>
      <c r="Z615" s="160"/>
      <c r="AA615" s="160"/>
      <c r="AB615" s="160"/>
      <c r="AC615" s="160"/>
    </row>
    <row r="616" spans="24:29" x14ac:dyDescent="0.25">
      <c r="X616" s="160"/>
      <c r="Y616" s="159"/>
      <c r="Z616" s="160"/>
      <c r="AA616" s="160"/>
      <c r="AB616" s="160"/>
      <c r="AC616" s="160"/>
    </row>
    <row r="617" spans="24:29" x14ac:dyDescent="0.25">
      <c r="X617" s="160"/>
      <c r="Y617" s="159"/>
      <c r="Z617" s="160"/>
      <c r="AA617" s="160"/>
      <c r="AB617" s="160"/>
      <c r="AC617" s="160"/>
    </row>
    <row r="618" spans="24:29" x14ac:dyDescent="0.25">
      <c r="X618" s="160"/>
      <c r="Y618" s="159"/>
      <c r="Z618" s="160"/>
      <c r="AA618" s="160"/>
      <c r="AB618" s="160"/>
      <c r="AC618" s="160"/>
    </row>
    <row r="619" spans="24:29" x14ac:dyDescent="0.25">
      <c r="X619" s="160"/>
      <c r="Y619" s="159"/>
      <c r="Z619" s="160"/>
      <c r="AA619" s="160"/>
      <c r="AB619" s="160"/>
      <c r="AC619" s="160"/>
    </row>
    <row r="620" spans="24:29" x14ac:dyDescent="0.25">
      <c r="X620" s="160"/>
      <c r="Y620" s="159"/>
      <c r="Z620" s="160"/>
      <c r="AA620" s="160"/>
      <c r="AB620" s="160"/>
      <c r="AC620" s="160"/>
    </row>
    <row r="621" spans="24:29" x14ac:dyDescent="0.25">
      <c r="X621" s="160"/>
      <c r="Y621" s="159"/>
      <c r="Z621" s="160"/>
      <c r="AA621" s="160"/>
      <c r="AB621" s="160"/>
      <c r="AC621" s="160"/>
    </row>
    <row r="622" spans="24:29" x14ac:dyDescent="0.25">
      <c r="X622" s="160"/>
      <c r="Y622" s="159"/>
      <c r="Z622" s="160"/>
      <c r="AA622" s="160"/>
      <c r="AB622" s="160"/>
      <c r="AC622" s="160"/>
    </row>
    <row r="623" spans="24:29" x14ac:dyDescent="0.25">
      <c r="X623" s="160"/>
      <c r="Y623" s="159"/>
      <c r="Z623" s="160"/>
      <c r="AA623" s="160"/>
      <c r="AB623" s="160"/>
      <c r="AC623" s="160"/>
    </row>
    <row r="624" spans="24:29" x14ac:dyDescent="0.25">
      <c r="X624" s="160"/>
      <c r="Y624" s="159"/>
      <c r="Z624" s="160"/>
      <c r="AA624" s="160"/>
      <c r="AB624" s="160"/>
      <c r="AC624" s="160"/>
    </row>
    <row r="625" spans="24:29" x14ac:dyDescent="0.25">
      <c r="X625" s="160"/>
      <c r="Y625" s="159"/>
      <c r="Z625" s="160"/>
      <c r="AA625" s="160"/>
      <c r="AB625" s="160"/>
      <c r="AC625" s="160"/>
    </row>
    <row r="626" spans="24:29" x14ac:dyDescent="0.25">
      <c r="X626" s="160"/>
      <c r="Y626" s="159"/>
      <c r="Z626" s="160"/>
      <c r="AA626" s="160"/>
      <c r="AB626" s="160"/>
      <c r="AC626" s="160"/>
    </row>
    <row r="627" spans="24:29" x14ac:dyDescent="0.25">
      <c r="X627" s="160"/>
      <c r="Y627" s="159"/>
      <c r="Z627" s="160"/>
      <c r="AA627" s="160"/>
      <c r="AB627" s="160"/>
      <c r="AC627" s="160"/>
    </row>
    <row r="628" spans="24:29" x14ac:dyDescent="0.25">
      <c r="X628" s="160"/>
      <c r="Y628" s="159"/>
      <c r="Z628" s="160"/>
      <c r="AA628" s="160"/>
      <c r="AB628" s="160"/>
      <c r="AC628" s="160"/>
    </row>
    <row r="629" spans="24:29" x14ac:dyDescent="0.25">
      <c r="X629" s="160"/>
      <c r="Y629" s="159"/>
      <c r="Z629" s="160"/>
      <c r="AA629" s="160"/>
      <c r="AB629" s="160"/>
      <c r="AC629" s="160"/>
    </row>
    <row r="630" spans="24:29" x14ac:dyDescent="0.25">
      <c r="X630" s="160"/>
      <c r="Y630" s="159"/>
      <c r="Z630" s="160"/>
      <c r="AA630" s="160"/>
      <c r="AB630" s="160"/>
      <c r="AC630" s="160"/>
    </row>
    <row r="631" spans="24:29" x14ac:dyDescent="0.25">
      <c r="X631" s="160"/>
      <c r="Y631" s="159"/>
      <c r="Z631" s="160"/>
      <c r="AA631" s="160"/>
      <c r="AB631" s="160"/>
      <c r="AC631" s="160"/>
    </row>
    <row r="632" spans="24:29" x14ac:dyDescent="0.25">
      <c r="X632" s="160"/>
      <c r="Y632" s="159"/>
      <c r="Z632" s="160"/>
      <c r="AA632" s="160"/>
      <c r="AB632" s="160"/>
      <c r="AC632" s="160"/>
    </row>
    <row r="633" spans="24:29" x14ac:dyDescent="0.25">
      <c r="X633" s="160"/>
      <c r="Y633" s="159"/>
      <c r="Z633" s="160"/>
      <c r="AA633" s="160"/>
      <c r="AB633" s="160"/>
      <c r="AC633" s="160"/>
    </row>
    <row r="634" spans="24:29" x14ac:dyDescent="0.25">
      <c r="X634" s="160"/>
      <c r="Y634" s="159"/>
      <c r="Z634" s="160"/>
      <c r="AA634" s="160"/>
      <c r="AB634" s="160"/>
      <c r="AC634" s="160"/>
    </row>
    <row r="635" spans="24:29" x14ac:dyDescent="0.25">
      <c r="X635" s="160"/>
      <c r="Y635" s="159"/>
      <c r="Z635" s="160"/>
      <c r="AA635" s="160"/>
      <c r="AB635" s="160"/>
      <c r="AC635" s="160"/>
    </row>
    <row r="636" spans="24:29" x14ac:dyDescent="0.25">
      <c r="X636" s="160"/>
      <c r="Y636" s="159"/>
      <c r="Z636" s="160"/>
      <c r="AA636" s="160"/>
      <c r="AB636" s="160"/>
      <c r="AC636" s="160"/>
    </row>
    <row r="637" spans="24:29" x14ac:dyDescent="0.25">
      <c r="X637" s="160"/>
      <c r="Y637" s="159"/>
      <c r="Z637" s="160"/>
      <c r="AA637" s="160"/>
      <c r="AB637" s="160"/>
      <c r="AC637" s="160"/>
    </row>
    <row r="638" spans="24:29" x14ac:dyDescent="0.25">
      <c r="X638" s="160"/>
      <c r="Y638" s="159"/>
      <c r="Z638" s="160"/>
      <c r="AA638" s="160"/>
      <c r="AB638" s="160"/>
      <c r="AC638" s="160"/>
    </row>
    <row r="639" spans="24:29" x14ac:dyDescent="0.25">
      <c r="X639" s="160"/>
      <c r="Y639" s="159"/>
      <c r="Z639" s="160"/>
      <c r="AA639" s="160"/>
      <c r="AB639" s="160"/>
      <c r="AC639" s="160"/>
    </row>
    <row r="640" spans="24:29" x14ac:dyDescent="0.25">
      <c r="X640" s="160"/>
      <c r="Y640" s="159"/>
      <c r="Z640" s="160"/>
      <c r="AA640" s="160"/>
      <c r="AB640" s="160"/>
      <c r="AC640" s="160"/>
    </row>
    <row r="641" spans="24:29" x14ac:dyDescent="0.25">
      <c r="X641" s="160"/>
      <c r="Y641" s="159"/>
      <c r="Z641" s="160"/>
      <c r="AA641" s="160"/>
      <c r="AB641" s="160"/>
      <c r="AC641" s="160"/>
    </row>
    <row r="642" spans="24:29" x14ac:dyDescent="0.25">
      <c r="X642" s="160"/>
      <c r="Y642" s="159"/>
      <c r="Z642" s="160"/>
      <c r="AA642" s="160"/>
      <c r="AB642" s="160"/>
      <c r="AC642" s="160"/>
    </row>
    <row r="643" spans="24:29" x14ac:dyDescent="0.25">
      <c r="X643" s="160"/>
      <c r="Y643" s="159"/>
      <c r="Z643" s="160"/>
      <c r="AA643" s="160"/>
      <c r="AB643" s="160"/>
      <c r="AC643" s="160"/>
    </row>
    <row r="644" spans="24:29" x14ac:dyDescent="0.25">
      <c r="X644" s="160"/>
      <c r="Y644" s="159"/>
      <c r="Z644" s="160"/>
      <c r="AA644" s="160"/>
      <c r="AB644" s="160"/>
      <c r="AC644" s="160"/>
    </row>
    <row r="645" spans="24:29" x14ac:dyDescent="0.25">
      <c r="X645" s="160"/>
      <c r="Y645" s="159"/>
      <c r="Z645" s="160"/>
      <c r="AA645" s="160"/>
      <c r="AB645" s="160"/>
      <c r="AC645" s="160"/>
    </row>
    <row r="646" spans="24:29" x14ac:dyDescent="0.25">
      <c r="X646" s="160"/>
      <c r="Y646" s="159"/>
      <c r="Z646" s="160"/>
      <c r="AA646" s="160"/>
      <c r="AB646" s="160"/>
      <c r="AC646" s="160"/>
    </row>
    <row r="647" spans="24:29" x14ac:dyDescent="0.25">
      <c r="X647" s="160"/>
      <c r="Y647" s="159"/>
      <c r="Z647" s="160"/>
      <c r="AA647" s="160"/>
      <c r="AB647" s="160"/>
      <c r="AC647" s="160"/>
    </row>
    <row r="648" spans="24:29" x14ac:dyDescent="0.25">
      <c r="X648" s="160"/>
      <c r="Y648" s="159"/>
      <c r="Z648" s="160"/>
      <c r="AA648" s="160"/>
      <c r="AB648" s="160"/>
      <c r="AC648" s="160"/>
    </row>
    <row r="649" spans="24:29" x14ac:dyDescent="0.25">
      <c r="X649" s="160"/>
      <c r="Y649" s="159"/>
      <c r="Z649" s="160"/>
      <c r="AA649" s="160"/>
      <c r="AB649" s="160"/>
      <c r="AC649" s="160"/>
    </row>
    <row r="650" spans="24:29" x14ac:dyDescent="0.25">
      <c r="X650" s="160"/>
      <c r="Y650" s="159"/>
      <c r="Z650" s="160"/>
      <c r="AA650" s="160"/>
      <c r="AB650" s="160"/>
      <c r="AC650" s="160"/>
    </row>
    <row r="651" spans="24:29" x14ac:dyDescent="0.25">
      <c r="X651" s="160"/>
      <c r="Y651" s="159"/>
      <c r="Z651" s="160"/>
      <c r="AA651" s="160"/>
      <c r="AB651" s="160"/>
      <c r="AC651" s="160"/>
    </row>
    <row r="652" spans="24:29" x14ac:dyDescent="0.25">
      <c r="X652" s="160"/>
      <c r="Y652" s="159"/>
      <c r="Z652" s="160"/>
      <c r="AA652" s="160"/>
      <c r="AB652" s="160"/>
      <c r="AC652" s="160"/>
    </row>
    <row r="653" spans="24:29" x14ac:dyDescent="0.25">
      <c r="X653" s="160"/>
      <c r="Y653" s="159"/>
      <c r="Z653" s="160"/>
      <c r="AA653" s="160"/>
      <c r="AB653" s="160"/>
      <c r="AC653" s="160"/>
    </row>
    <row r="654" spans="24:29" x14ac:dyDescent="0.25">
      <c r="X654" s="160"/>
      <c r="Y654" s="159"/>
      <c r="Z654" s="160"/>
      <c r="AA654" s="160"/>
      <c r="AB654" s="160"/>
      <c r="AC654" s="160"/>
    </row>
    <row r="655" spans="24:29" x14ac:dyDescent="0.25">
      <c r="X655" s="160"/>
      <c r="Y655" s="159"/>
      <c r="Z655" s="160"/>
      <c r="AA655" s="160"/>
      <c r="AB655" s="160"/>
      <c r="AC655" s="160"/>
    </row>
    <row r="656" spans="24:29" x14ac:dyDescent="0.25">
      <c r="X656" s="160"/>
      <c r="Y656" s="159"/>
      <c r="Z656" s="160"/>
      <c r="AA656" s="160"/>
      <c r="AB656" s="160"/>
      <c r="AC656" s="160"/>
    </row>
    <row r="657" spans="24:29" x14ac:dyDescent="0.25">
      <c r="X657" s="160"/>
      <c r="Y657" s="159"/>
      <c r="Z657" s="160"/>
      <c r="AA657" s="160"/>
      <c r="AB657" s="160"/>
      <c r="AC657" s="160"/>
    </row>
    <row r="658" spans="24:29" x14ac:dyDescent="0.25">
      <c r="X658" s="160"/>
      <c r="Y658" s="159"/>
      <c r="Z658" s="160"/>
      <c r="AA658" s="160"/>
      <c r="AB658" s="160"/>
      <c r="AC658" s="160"/>
    </row>
    <row r="659" spans="24:29" x14ac:dyDescent="0.25">
      <c r="X659" s="160"/>
      <c r="Y659" s="159"/>
      <c r="Z659" s="160"/>
      <c r="AA659" s="160"/>
      <c r="AB659" s="160"/>
      <c r="AC659" s="160"/>
    </row>
    <row r="660" spans="24:29" x14ac:dyDescent="0.25">
      <c r="X660" s="160"/>
      <c r="Y660" s="159"/>
      <c r="Z660" s="160"/>
      <c r="AA660" s="160"/>
      <c r="AB660" s="160"/>
      <c r="AC660" s="160"/>
    </row>
    <row r="661" spans="24:29" x14ac:dyDescent="0.25">
      <c r="X661" s="160"/>
      <c r="Y661" s="159"/>
      <c r="Z661" s="160"/>
      <c r="AA661" s="160"/>
      <c r="AB661" s="160"/>
      <c r="AC661" s="160"/>
    </row>
    <row r="662" spans="24:29" x14ac:dyDescent="0.25">
      <c r="X662" s="160"/>
      <c r="Y662" s="159"/>
      <c r="Z662" s="160"/>
      <c r="AA662" s="160"/>
      <c r="AB662" s="160"/>
      <c r="AC662" s="160"/>
    </row>
    <row r="663" spans="24:29" x14ac:dyDescent="0.25">
      <c r="X663" s="160"/>
      <c r="Y663" s="159"/>
      <c r="Z663" s="160"/>
      <c r="AA663" s="160"/>
      <c r="AB663" s="160"/>
      <c r="AC663" s="160"/>
    </row>
    <row r="664" spans="24:29" x14ac:dyDescent="0.25">
      <c r="X664" s="160"/>
      <c r="Y664" s="159"/>
      <c r="Z664" s="160"/>
      <c r="AA664" s="160"/>
      <c r="AB664" s="160"/>
      <c r="AC664" s="160"/>
    </row>
    <row r="665" spans="24:29" x14ac:dyDescent="0.25">
      <c r="X665" s="160"/>
      <c r="Y665" s="159"/>
      <c r="Z665" s="160"/>
      <c r="AA665" s="160"/>
      <c r="AB665" s="160"/>
      <c r="AC665" s="160"/>
    </row>
    <row r="666" spans="24:29" x14ac:dyDescent="0.25">
      <c r="X666" s="160"/>
      <c r="Y666" s="159"/>
      <c r="Z666" s="160"/>
      <c r="AA666" s="160"/>
      <c r="AB666" s="160"/>
      <c r="AC666" s="160"/>
    </row>
    <row r="667" spans="24:29" x14ac:dyDescent="0.25">
      <c r="X667" s="160"/>
      <c r="Y667" s="159"/>
      <c r="Z667" s="160"/>
      <c r="AA667" s="160"/>
      <c r="AB667" s="160"/>
      <c r="AC667" s="160"/>
    </row>
    <row r="668" spans="24:29" x14ac:dyDescent="0.25">
      <c r="X668" s="160"/>
      <c r="Y668" s="159"/>
      <c r="Z668" s="160"/>
      <c r="AA668" s="160"/>
      <c r="AB668" s="160"/>
      <c r="AC668" s="160"/>
    </row>
    <row r="669" spans="24:29" x14ac:dyDescent="0.25">
      <c r="X669" s="160"/>
      <c r="Y669" s="159"/>
      <c r="Z669" s="160"/>
      <c r="AA669" s="160"/>
      <c r="AB669" s="160"/>
      <c r="AC669" s="160"/>
    </row>
    <row r="670" spans="24:29" x14ac:dyDescent="0.25">
      <c r="X670" s="160"/>
      <c r="Y670" s="159"/>
      <c r="Z670" s="160"/>
      <c r="AA670" s="160"/>
      <c r="AB670" s="160"/>
      <c r="AC670" s="160"/>
    </row>
    <row r="671" spans="24:29" x14ac:dyDescent="0.25">
      <c r="X671" s="160"/>
      <c r="Y671" s="159"/>
      <c r="Z671" s="160"/>
      <c r="AA671" s="160"/>
      <c r="AB671" s="160"/>
      <c r="AC671" s="160"/>
    </row>
    <row r="672" spans="24:29" x14ac:dyDescent="0.25">
      <c r="X672" s="160"/>
      <c r="Y672" s="159"/>
      <c r="Z672" s="160"/>
      <c r="AA672" s="160"/>
      <c r="AB672" s="160"/>
      <c r="AC672" s="160"/>
    </row>
    <row r="673" spans="24:29" x14ac:dyDescent="0.25">
      <c r="X673" s="160"/>
      <c r="Y673" s="159"/>
      <c r="Z673" s="160"/>
      <c r="AA673" s="160"/>
      <c r="AB673" s="160"/>
      <c r="AC673" s="160"/>
    </row>
    <row r="674" spans="24:29" x14ac:dyDescent="0.25">
      <c r="X674" s="160"/>
      <c r="Y674" s="159"/>
      <c r="Z674" s="160"/>
      <c r="AA674" s="160"/>
      <c r="AB674" s="160"/>
      <c r="AC674" s="160"/>
    </row>
    <row r="675" spans="24:29" x14ac:dyDescent="0.25">
      <c r="X675" s="160"/>
      <c r="Y675" s="159"/>
      <c r="Z675" s="160"/>
      <c r="AA675" s="160"/>
      <c r="AB675" s="160"/>
      <c r="AC675" s="160"/>
    </row>
    <row r="676" spans="24:29" x14ac:dyDescent="0.25">
      <c r="X676" s="160"/>
      <c r="Y676" s="159"/>
      <c r="Z676" s="160"/>
      <c r="AA676" s="160"/>
      <c r="AB676" s="160"/>
      <c r="AC676" s="160"/>
    </row>
    <row r="677" spans="24:29" x14ac:dyDescent="0.25">
      <c r="X677" s="160"/>
      <c r="Y677" s="159"/>
      <c r="Z677" s="160"/>
      <c r="AA677" s="160"/>
      <c r="AB677" s="160"/>
      <c r="AC677" s="160"/>
    </row>
    <row r="678" spans="24:29" x14ac:dyDescent="0.25">
      <c r="X678" s="160"/>
      <c r="Y678" s="159"/>
      <c r="Z678" s="160"/>
      <c r="AA678" s="160"/>
      <c r="AB678" s="160"/>
      <c r="AC678" s="160"/>
    </row>
    <row r="679" spans="24:29" x14ac:dyDescent="0.25">
      <c r="X679" s="160"/>
      <c r="Y679" s="159"/>
      <c r="Z679" s="160"/>
      <c r="AA679" s="160"/>
      <c r="AB679" s="160"/>
      <c r="AC679" s="160"/>
    </row>
    <row r="680" spans="24:29" x14ac:dyDescent="0.25">
      <c r="X680" s="160"/>
      <c r="Y680" s="159"/>
      <c r="Z680" s="160"/>
      <c r="AA680" s="160"/>
      <c r="AB680" s="160"/>
      <c r="AC680" s="160"/>
    </row>
    <row r="681" spans="24:29" x14ac:dyDescent="0.25">
      <c r="X681" s="160"/>
      <c r="Y681" s="159"/>
      <c r="Z681" s="160"/>
      <c r="AA681" s="160"/>
      <c r="AB681" s="160"/>
      <c r="AC681" s="160"/>
    </row>
    <row r="682" spans="24:29" x14ac:dyDescent="0.25">
      <c r="X682" s="160"/>
      <c r="Y682" s="159"/>
      <c r="Z682" s="160"/>
      <c r="AA682" s="160"/>
      <c r="AB682" s="160"/>
      <c r="AC682" s="160"/>
    </row>
    <row r="683" spans="24:29" x14ac:dyDescent="0.25">
      <c r="X683" s="160"/>
      <c r="Y683" s="159"/>
      <c r="Z683" s="160"/>
      <c r="AA683" s="160"/>
      <c r="AB683" s="160"/>
      <c r="AC683" s="160"/>
    </row>
    <row r="684" spans="24:29" x14ac:dyDescent="0.25">
      <c r="X684" s="160"/>
      <c r="Y684" s="159"/>
      <c r="Z684" s="160"/>
      <c r="AA684" s="160"/>
      <c r="AB684" s="160"/>
      <c r="AC684" s="160"/>
    </row>
    <row r="685" spans="24:29" x14ac:dyDescent="0.25">
      <c r="X685" s="160"/>
      <c r="Y685" s="159"/>
      <c r="Z685" s="160"/>
      <c r="AA685" s="160"/>
      <c r="AB685" s="160"/>
      <c r="AC685" s="160"/>
    </row>
    <row r="686" spans="24:29" x14ac:dyDescent="0.25">
      <c r="X686" s="160"/>
      <c r="Y686" s="159"/>
      <c r="Z686" s="160"/>
      <c r="AA686" s="160"/>
      <c r="AB686" s="160"/>
      <c r="AC686" s="160"/>
    </row>
    <row r="687" spans="24:29" x14ac:dyDescent="0.25">
      <c r="X687" s="160"/>
      <c r="Y687" s="159"/>
      <c r="Z687" s="160"/>
      <c r="AA687" s="160"/>
      <c r="AB687" s="160"/>
      <c r="AC687" s="160"/>
    </row>
    <row r="688" spans="24:29" x14ac:dyDescent="0.25">
      <c r="X688" s="160"/>
      <c r="Y688" s="159"/>
      <c r="Z688" s="160"/>
      <c r="AA688" s="160"/>
      <c r="AB688" s="160"/>
      <c r="AC688" s="160"/>
    </row>
    <row r="689" spans="24:29" x14ac:dyDescent="0.25">
      <c r="X689" s="160"/>
      <c r="Y689" s="159"/>
      <c r="Z689" s="160"/>
      <c r="AA689" s="160"/>
      <c r="AB689" s="160"/>
      <c r="AC689" s="160"/>
    </row>
    <row r="690" spans="24:29" x14ac:dyDescent="0.25">
      <c r="X690" s="160"/>
      <c r="Y690" s="159"/>
      <c r="Z690" s="160"/>
      <c r="AA690" s="160"/>
      <c r="AB690" s="160"/>
      <c r="AC690" s="160"/>
    </row>
    <row r="691" spans="24:29" x14ac:dyDescent="0.25">
      <c r="X691" s="160"/>
      <c r="Y691" s="159"/>
      <c r="Z691" s="160"/>
      <c r="AA691" s="160"/>
      <c r="AB691" s="160"/>
      <c r="AC691" s="160"/>
    </row>
    <row r="692" spans="24:29" x14ac:dyDescent="0.25">
      <c r="X692" s="160"/>
      <c r="Y692" s="159"/>
      <c r="Z692" s="160"/>
      <c r="AA692" s="160"/>
      <c r="AB692" s="160"/>
      <c r="AC692" s="160"/>
    </row>
    <row r="693" spans="24:29" x14ac:dyDescent="0.25">
      <c r="X693" s="160"/>
      <c r="Y693" s="159"/>
      <c r="Z693" s="160"/>
      <c r="AA693" s="160"/>
      <c r="AB693" s="160"/>
      <c r="AC693" s="160"/>
    </row>
    <row r="694" spans="24:29" x14ac:dyDescent="0.25">
      <c r="X694" s="160"/>
      <c r="Y694" s="159"/>
      <c r="Z694" s="160"/>
      <c r="AA694" s="160"/>
      <c r="AB694" s="160"/>
      <c r="AC694" s="160"/>
    </row>
    <row r="695" spans="24:29" x14ac:dyDescent="0.25">
      <c r="X695" s="160"/>
      <c r="Y695" s="159"/>
      <c r="Z695" s="160"/>
      <c r="AA695" s="160"/>
      <c r="AB695" s="160"/>
      <c r="AC695" s="160"/>
    </row>
    <row r="696" spans="24:29" x14ac:dyDescent="0.25">
      <c r="X696" s="160"/>
      <c r="Y696" s="159"/>
      <c r="Z696" s="160"/>
      <c r="AA696" s="160"/>
      <c r="AB696" s="160"/>
      <c r="AC696" s="160"/>
    </row>
    <row r="697" spans="24:29" x14ac:dyDescent="0.25">
      <c r="X697" s="160"/>
      <c r="Y697" s="159"/>
      <c r="Z697" s="160"/>
      <c r="AA697" s="160"/>
      <c r="AB697" s="160"/>
      <c r="AC697" s="160"/>
    </row>
    <row r="698" spans="24:29" x14ac:dyDescent="0.25">
      <c r="X698" s="160"/>
      <c r="Y698" s="159"/>
      <c r="Z698" s="160"/>
      <c r="AA698" s="160"/>
      <c r="AB698" s="160"/>
      <c r="AC698" s="160"/>
    </row>
    <row r="699" spans="24:29" x14ac:dyDescent="0.25">
      <c r="X699" s="160"/>
      <c r="Y699" s="159"/>
      <c r="Z699" s="160"/>
      <c r="AA699" s="160"/>
      <c r="AB699" s="160"/>
      <c r="AC699" s="160"/>
    </row>
    <row r="700" spans="24:29" x14ac:dyDescent="0.25">
      <c r="X700" s="160"/>
      <c r="Y700" s="159"/>
      <c r="Z700" s="160"/>
      <c r="AA700" s="160"/>
      <c r="AB700" s="160"/>
      <c r="AC700" s="160"/>
    </row>
    <row r="701" spans="24:29" x14ac:dyDescent="0.25">
      <c r="X701" s="160"/>
      <c r="Y701" s="159"/>
      <c r="Z701" s="160"/>
      <c r="AA701" s="160"/>
      <c r="AB701" s="160"/>
      <c r="AC701" s="160"/>
    </row>
    <row r="702" spans="24:29" x14ac:dyDescent="0.25">
      <c r="X702" s="160"/>
      <c r="Y702" s="159"/>
      <c r="Z702" s="160"/>
      <c r="AA702" s="160"/>
      <c r="AB702" s="160"/>
      <c r="AC702" s="160"/>
    </row>
    <row r="703" spans="24:29" x14ac:dyDescent="0.25">
      <c r="X703" s="160"/>
      <c r="Y703" s="159"/>
      <c r="Z703" s="160"/>
      <c r="AA703" s="160"/>
      <c r="AB703" s="160"/>
      <c r="AC703" s="160"/>
    </row>
    <row r="704" spans="24:29" x14ac:dyDescent="0.25">
      <c r="X704" s="160"/>
      <c r="Y704" s="159"/>
      <c r="Z704" s="160"/>
      <c r="AA704" s="160"/>
      <c r="AB704" s="160"/>
      <c r="AC704" s="160"/>
    </row>
    <row r="705" spans="24:29" x14ac:dyDescent="0.25">
      <c r="X705" s="160"/>
      <c r="Y705" s="159"/>
      <c r="Z705" s="160"/>
      <c r="AA705" s="160"/>
      <c r="AB705" s="160"/>
      <c r="AC705" s="160"/>
    </row>
    <row r="706" spans="24:29" x14ac:dyDescent="0.25">
      <c r="X706" s="160"/>
      <c r="Y706" s="159"/>
      <c r="Z706" s="160"/>
      <c r="AA706" s="160"/>
      <c r="AB706" s="160"/>
      <c r="AC706" s="160"/>
    </row>
    <row r="707" spans="24:29" x14ac:dyDescent="0.25">
      <c r="X707" s="160"/>
      <c r="Y707" s="159"/>
      <c r="Z707" s="160"/>
      <c r="AA707" s="160"/>
      <c r="AB707" s="160"/>
      <c r="AC707" s="160"/>
    </row>
    <row r="708" spans="24:29" x14ac:dyDescent="0.25">
      <c r="X708" s="160"/>
      <c r="Y708" s="159"/>
      <c r="Z708" s="160"/>
      <c r="AA708" s="160"/>
      <c r="AB708" s="160"/>
      <c r="AC708" s="160"/>
    </row>
    <row r="709" spans="24:29" x14ac:dyDescent="0.25">
      <c r="X709" s="160"/>
      <c r="Y709" s="159"/>
      <c r="Z709" s="160"/>
      <c r="AA709" s="160"/>
      <c r="AB709" s="160"/>
      <c r="AC709" s="160"/>
    </row>
    <row r="710" spans="24:29" x14ac:dyDescent="0.25">
      <c r="Y710" s="163"/>
    </row>
  </sheetData>
  <sheetProtection selectLockedCells="1"/>
  <autoFilter ref="A5:AL547">
    <filterColumn colId="0" showButton="0"/>
    <filterColumn colId="1" showButton="0"/>
    <filterColumn colId="3">
      <filters>
        <filter val="Contratos de prestación de servicios profesionales y de apoyo a la gestión"/>
      </filters>
    </filterColumn>
    <filterColumn colId="4">
      <filters>
        <filter val="Contratación directa"/>
      </filters>
    </filterColumn>
    <filterColumn colId="8" showButton="0"/>
    <filterColumn colId="12"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autoFilter>
  <dataConsolidate link="1"/>
  <mergeCells count="33">
    <mergeCell ref="A2:AF2"/>
    <mergeCell ref="A3:AF3"/>
    <mergeCell ref="A5:C5"/>
    <mergeCell ref="I5:J5"/>
    <mergeCell ref="M5:N5"/>
    <mergeCell ref="U5:AF5"/>
    <mergeCell ref="A6:C6"/>
    <mergeCell ref="I6:J6"/>
    <mergeCell ref="U6:V6"/>
    <mergeCell ref="W6:AF6"/>
    <mergeCell ref="A7:C7"/>
    <mergeCell ref="I7:J7"/>
    <mergeCell ref="U7:V7"/>
    <mergeCell ref="W7:AF7"/>
    <mergeCell ref="A8:N8"/>
    <mergeCell ref="U8:V8"/>
    <mergeCell ref="W8:AF8"/>
    <mergeCell ref="A9:C9"/>
    <mergeCell ref="E9:G9"/>
    <mergeCell ref="I9:N10"/>
    <mergeCell ref="U9:V9"/>
    <mergeCell ref="W9:AF9"/>
    <mergeCell ref="A10:C10"/>
    <mergeCell ref="E10:G10"/>
    <mergeCell ref="H12:K12"/>
    <mergeCell ref="M12:N12"/>
    <mergeCell ref="AA12:AE12"/>
    <mergeCell ref="U10:V10"/>
    <mergeCell ref="W10:AF10"/>
    <mergeCell ref="A11:N11"/>
    <mergeCell ref="O11:U11"/>
    <mergeCell ref="V11:Z11"/>
    <mergeCell ref="AA11:AE11"/>
  </mergeCells>
  <conditionalFormatting sqref="E319:E321 D133:D135 D345:E345 D533:E533 D537:E537 E37 E14:E35 D139:D202 E39:E317">
    <cfRule type="expression" dxfId="1217" priority="1217">
      <formula>AH14="NO"</formula>
    </cfRule>
  </conditionalFormatting>
  <conditionalFormatting sqref="D137">
    <cfRule type="expression" dxfId="1216" priority="1216">
      <formula>#REF!="NO"</formula>
    </cfRule>
  </conditionalFormatting>
  <conditionalFormatting sqref="D313">
    <cfRule type="expression" dxfId="1215" priority="1215">
      <formula>#REF!="NO"</formula>
    </cfRule>
  </conditionalFormatting>
  <conditionalFormatting sqref="D311">
    <cfRule type="expression" dxfId="1214" priority="1214">
      <formula>#REF!="NO"</formula>
    </cfRule>
  </conditionalFormatting>
  <conditionalFormatting sqref="D213">
    <cfRule type="expression" dxfId="1213" priority="1213">
      <formula>#REF!="NO"</formula>
    </cfRule>
  </conditionalFormatting>
  <conditionalFormatting sqref="D212">
    <cfRule type="expression" dxfId="1212" priority="1212">
      <formula>#REF!="NO"</formula>
    </cfRule>
  </conditionalFormatting>
  <conditionalFormatting sqref="D211">
    <cfRule type="expression" dxfId="1211" priority="1211">
      <formula>#REF!="NO"</formula>
    </cfRule>
  </conditionalFormatting>
  <conditionalFormatting sqref="D210">
    <cfRule type="expression" dxfId="1210" priority="1210">
      <formula>#REF!="NO"</formula>
    </cfRule>
  </conditionalFormatting>
  <conditionalFormatting sqref="D209">
    <cfRule type="expression" dxfId="1209" priority="1209">
      <formula>#REF!="NO"</formula>
    </cfRule>
  </conditionalFormatting>
  <conditionalFormatting sqref="D208">
    <cfRule type="expression" dxfId="1208" priority="1208">
      <formula>#REF!="NO"</formula>
    </cfRule>
  </conditionalFormatting>
  <conditionalFormatting sqref="D207">
    <cfRule type="expression" dxfId="1207" priority="1207">
      <formula>#REF!="NO"</formula>
    </cfRule>
  </conditionalFormatting>
  <conditionalFormatting sqref="D206">
    <cfRule type="expression" dxfId="1206" priority="1206">
      <formula>#REF!="NO"</formula>
    </cfRule>
  </conditionalFormatting>
  <conditionalFormatting sqref="D205">
    <cfRule type="expression" dxfId="1205" priority="1205">
      <formula>#REF!="NO"</formula>
    </cfRule>
  </conditionalFormatting>
  <conditionalFormatting sqref="D204">
    <cfRule type="expression" dxfId="1204" priority="1204">
      <formula>#REF!="NO"</formula>
    </cfRule>
  </conditionalFormatting>
  <conditionalFormatting sqref="D203">
    <cfRule type="expression" dxfId="1203" priority="1203">
      <formula>#REF!="NO"</formula>
    </cfRule>
  </conditionalFormatting>
  <conditionalFormatting sqref="D310">
    <cfRule type="expression" dxfId="1202" priority="1202">
      <formula>#REF!="NO"</formula>
    </cfRule>
  </conditionalFormatting>
  <conditionalFormatting sqref="D221">
    <cfRule type="expression" dxfId="1201" priority="1201">
      <formula>#REF!="NO"</formula>
    </cfRule>
  </conditionalFormatting>
  <conditionalFormatting sqref="D220">
    <cfRule type="expression" dxfId="1200" priority="1200">
      <formula>#REF!="NO"</formula>
    </cfRule>
  </conditionalFormatting>
  <conditionalFormatting sqref="D219">
    <cfRule type="expression" dxfId="1199" priority="1199">
      <formula>#REF!="NO"</formula>
    </cfRule>
  </conditionalFormatting>
  <conditionalFormatting sqref="D218">
    <cfRule type="expression" dxfId="1198" priority="1198">
      <formula>#REF!="NO"</formula>
    </cfRule>
  </conditionalFormatting>
  <conditionalFormatting sqref="D217">
    <cfRule type="expression" dxfId="1197" priority="1197">
      <formula>#REF!="NO"</formula>
    </cfRule>
  </conditionalFormatting>
  <conditionalFormatting sqref="D216">
    <cfRule type="expression" dxfId="1196" priority="1196">
      <formula>#REF!="NO"</formula>
    </cfRule>
  </conditionalFormatting>
  <conditionalFormatting sqref="D215">
    <cfRule type="expression" dxfId="1195" priority="1195">
      <formula>#REF!="NO"</formula>
    </cfRule>
  </conditionalFormatting>
  <conditionalFormatting sqref="D214">
    <cfRule type="expression" dxfId="1194" priority="1194">
      <formula>#REF!="NO"</formula>
    </cfRule>
  </conditionalFormatting>
  <conditionalFormatting sqref="D309">
    <cfRule type="expression" dxfId="1193" priority="1193">
      <formula>#REF!="NO"</formula>
    </cfRule>
  </conditionalFormatting>
  <conditionalFormatting sqref="D297:D308">
    <cfRule type="expression" dxfId="1192" priority="1192">
      <formula>#REF!="NO"</formula>
    </cfRule>
  </conditionalFormatting>
  <conditionalFormatting sqref="D296">
    <cfRule type="expression" dxfId="1191" priority="1191">
      <formula>#REF!="NO"</formula>
    </cfRule>
  </conditionalFormatting>
  <conditionalFormatting sqref="D295">
    <cfRule type="expression" dxfId="1190" priority="1190">
      <formula>#REF!="NO"</formula>
    </cfRule>
  </conditionalFormatting>
  <conditionalFormatting sqref="D228:D294">
    <cfRule type="expression" dxfId="1189" priority="1189">
      <formula>#REF!="NO"</formula>
    </cfRule>
  </conditionalFormatting>
  <conditionalFormatting sqref="D227">
    <cfRule type="expression" dxfId="1188" priority="1188">
      <formula>#REF!="NO"</formula>
    </cfRule>
  </conditionalFormatting>
  <conditionalFormatting sqref="D226">
    <cfRule type="expression" dxfId="1187" priority="1187">
      <formula>#REF!="NO"</formula>
    </cfRule>
  </conditionalFormatting>
  <conditionalFormatting sqref="D225">
    <cfRule type="expression" dxfId="1186" priority="1186">
      <formula>#REF!="NO"</formula>
    </cfRule>
  </conditionalFormatting>
  <conditionalFormatting sqref="D224">
    <cfRule type="expression" dxfId="1185" priority="1185">
      <formula>#REF!="NO"</formula>
    </cfRule>
  </conditionalFormatting>
  <conditionalFormatting sqref="D223">
    <cfRule type="expression" dxfId="1184" priority="1184">
      <formula>#REF!="NO"</formula>
    </cfRule>
  </conditionalFormatting>
  <conditionalFormatting sqref="D222">
    <cfRule type="expression" dxfId="1183" priority="1183">
      <formula>#REF!="NO"</formula>
    </cfRule>
  </conditionalFormatting>
  <conditionalFormatting sqref="D312">
    <cfRule type="expression" dxfId="1182" priority="1182">
      <formula>#REF!="NO"</formula>
    </cfRule>
  </conditionalFormatting>
  <conditionalFormatting sqref="H319:H321 H345 H533 H537 H37 H14:H35 H39:H317">
    <cfRule type="expression" dxfId="1181" priority="1181">
      <formula>$AK14="NO"</formula>
    </cfRule>
  </conditionalFormatting>
  <conditionalFormatting sqref="D138">
    <cfRule type="expression" dxfId="1180" priority="1180">
      <formula>AH138="NO"</formula>
    </cfRule>
  </conditionalFormatting>
  <conditionalFormatting sqref="D138">
    <cfRule type="expression" dxfId="1179" priority="1179">
      <formula>AH138="NO"</formula>
    </cfRule>
  </conditionalFormatting>
  <conditionalFormatting sqref="D136">
    <cfRule type="expression" dxfId="1178" priority="1178">
      <formula>AH136="NO"</formula>
    </cfRule>
  </conditionalFormatting>
  <conditionalFormatting sqref="D136">
    <cfRule type="expression" dxfId="1177" priority="1177">
      <formula>AH136="NO"</formula>
    </cfRule>
  </conditionalFormatting>
  <conditionalFormatting sqref="D123">
    <cfRule type="expression" dxfId="1176" priority="1176">
      <formula>AH123="NO"</formula>
    </cfRule>
  </conditionalFormatting>
  <conditionalFormatting sqref="D123">
    <cfRule type="expression" dxfId="1175" priority="1175">
      <formula>AH123="NO"</formula>
    </cfRule>
  </conditionalFormatting>
  <conditionalFormatting sqref="D126">
    <cfRule type="expression" dxfId="1174" priority="1174">
      <formula>AH126="NO"</formula>
    </cfRule>
  </conditionalFormatting>
  <conditionalFormatting sqref="D126">
    <cfRule type="expression" dxfId="1173" priority="1173">
      <formula>AH126="NO"</formula>
    </cfRule>
  </conditionalFormatting>
  <conditionalFormatting sqref="D131:D132">
    <cfRule type="expression" dxfId="1172" priority="1172">
      <formula>AH131="NO"</formula>
    </cfRule>
  </conditionalFormatting>
  <conditionalFormatting sqref="D131:D132">
    <cfRule type="expression" dxfId="1171" priority="1171">
      <formula>AH131="NO"</formula>
    </cfRule>
  </conditionalFormatting>
  <conditionalFormatting sqref="D129:D130">
    <cfRule type="expression" dxfId="1170" priority="1170">
      <formula>AH129="NO"</formula>
    </cfRule>
  </conditionalFormatting>
  <conditionalFormatting sqref="D129:D130">
    <cfRule type="expression" dxfId="1169" priority="1169">
      <formula>AH129="NO"</formula>
    </cfRule>
  </conditionalFormatting>
  <conditionalFormatting sqref="D127:D128">
    <cfRule type="expression" dxfId="1168" priority="1168">
      <formula>AH127="NO"</formula>
    </cfRule>
  </conditionalFormatting>
  <conditionalFormatting sqref="D127:D128">
    <cfRule type="expression" dxfId="1167" priority="1167">
      <formula>AH127="NO"</formula>
    </cfRule>
  </conditionalFormatting>
  <conditionalFormatting sqref="D124:D125">
    <cfRule type="expression" dxfId="1166" priority="1166">
      <formula>AH124="NO"</formula>
    </cfRule>
  </conditionalFormatting>
  <conditionalFormatting sqref="D124:D125">
    <cfRule type="expression" dxfId="1165" priority="1165">
      <formula>AH124="NO"</formula>
    </cfRule>
  </conditionalFormatting>
  <conditionalFormatting sqref="I319:I321 I345 I533 I537 I37 I14:I35 I39:I317">
    <cfRule type="expression" dxfId="1164" priority="1164">
      <formula>AND($AL14="NO",I14&lt;&gt;"No aplica")</formula>
    </cfRule>
  </conditionalFormatting>
  <conditionalFormatting sqref="D315">
    <cfRule type="expression" dxfId="1163" priority="1163">
      <formula>#REF!="NO"</formula>
    </cfRule>
  </conditionalFormatting>
  <conditionalFormatting sqref="D315">
    <cfRule type="expression" dxfId="1162" priority="1162">
      <formula>AH315="NO"</formula>
    </cfRule>
  </conditionalFormatting>
  <conditionalFormatting sqref="D314">
    <cfRule type="expression" dxfId="1161" priority="1161">
      <formula>#REF!="NO"</formula>
    </cfRule>
  </conditionalFormatting>
  <conditionalFormatting sqref="D314">
    <cfRule type="expression" dxfId="1160" priority="1160">
      <formula>AH314="NO"</formula>
    </cfRule>
  </conditionalFormatting>
  <conditionalFormatting sqref="D317">
    <cfRule type="expression" dxfId="1159" priority="1159">
      <formula>#REF!="NO"</formula>
    </cfRule>
  </conditionalFormatting>
  <conditionalFormatting sqref="D317">
    <cfRule type="expression" dxfId="1158" priority="1158">
      <formula>AH317="NO"</formula>
    </cfRule>
  </conditionalFormatting>
  <conditionalFormatting sqref="D316">
    <cfRule type="expression" dxfId="1157" priority="1157">
      <formula>#REF!="NO"</formula>
    </cfRule>
  </conditionalFormatting>
  <conditionalFormatting sqref="D316">
    <cfRule type="expression" dxfId="1156" priority="1156">
      <formula>AH316="NO"</formula>
    </cfRule>
  </conditionalFormatting>
  <conditionalFormatting sqref="D319">
    <cfRule type="expression" dxfId="1155" priority="1155">
      <formula>#REF!="NO"</formula>
    </cfRule>
  </conditionalFormatting>
  <conditionalFormatting sqref="D319">
    <cfRule type="expression" dxfId="1154" priority="1154">
      <formula>AH319="NO"</formula>
    </cfRule>
  </conditionalFormatting>
  <conditionalFormatting sqref="D320">
    <cfRule type="expression" dxfId="1153" priority="1153">
      <formula>#REF!="NO"</formula>
    </cfRule>
  </conditionalFormatting>
  <conditionalFormatting sqref="D320">
    <cfRule type="expression" dxfId="1152" priority="1152">
      <formula>AH320="NO"</formula>
    </cfRule>
  </conditionalFormatting>
  <conditionalFormatting sqref="D321">
    <cfRule type="expression" dxfId="1151" priority="1151">
      <formula>#REF!="NO"</formula>
    </cfRule>
  </conditionalFormatting>
  <conditionalFormatting sqref="D321">
    <cfRule type="expression" dxfId="1150" priority="1150">
      <formula>AH321="NO"</formula>
    </cfRule>
  </conditionalFormatting>
  <conditionalFormatting sqref="E319:E321">
    <cfRule type="expression" dxfId="1149" priority="1149">
      <formula>AI319="NO"</formula>
    </cfRule>
  </conditionalFormatting>
  <conditionalFormatting sqref="D319:D321 D345 D533 D537 D37 D14:D35 D39:D317">
    <cfRule type="expression" dxfId="1148" priority="1148">
      <formula>$AH14="NO"</formula>
    </cfRule>
  </conditionalFormatting>
  <conditionalFormatting sqref="D546:E546">
    <cfRule type="expression" dxfId="1147" priority="1147">
      <formula>AH546="NO"</formula>
    </cfRule>
  </conditionalFormatting>
  <conditionalFormatting sqref="H546">
    <cfRule type="expression" dxfId="1146" priority="1146">
      <formula>$AK546="NO"</formula>
    </cfRule>
  </conditionalFormatting>
  <conditionalFormatting sqref="I546">
    <cfRule type="expression" dxfId="1145" priority="1145">
      <formula>AND($AL546="NO",I546&lt;&gt;"No aplica")</formula>
    </cfRule>
  </conditionalFormatting>
  <conditionalFormatting sqref="E546">
    <cfRule type="expression" dxfId="1144" priority="1144">
      <formula>AI546="NO"</formula>
    </cfRule>
  </conditionalFormatting>
  <conditionalFormatting sqref="D546">
    <cfRule type="expression" dxfId="1143" priority="1143">
      <formula>$AH546="NO"</formula>
    </cfRule>
  </conditionalFormatting>
  <conditionalFormatting sqref="E318">
    <cfRule type="expression" dxfId="1142" priority="1142">
      <formula>AI318="NO"</formula>
    </cfRule>
  </conditionalFormatting>
  <conditionalFormatting sqref="H318">
    <cfRule type="expression" dxfId="1141" priority="1141">
      <formula>$AK318="NO"</formula>
    </cfRule>
  </conditionalFormatting>
  <conditionalFormatting sqref="I318">
    <cfRule type="expression" dxfId="1140" priority="1140">
      <formula>AND($AL318="NO",I318&lt;&gt;"No aplica")</formula>
    </cfRule>
  </conditionalFormatting>
  <conditionalFormatting sqref="D318">
    <cfRule type="expression" dxfId="1139" priority="1139">
      <formula>#REF!="NO"</formula>
    </cfRule>
  </conditionalFormatting>
  <conditionalFormatting sqref="D318">
    <cfRule type="expression" dxfId="1138" priority="1138">
      <formula>AH318="NO"</formula>
    </cfRule>
  </conditionalFormatting>
  <conditionalFormatting sqref="E318">
    <cfRule type="expression" dxfId="1137" priority="1137">
      <formula>AI318="NO"</formula>
    </cfRule>
  </conditionalFormatting>
  <conditionalFormatting sqref="D318">
    <cfRule type="expression" dxfId="1136" priority="1136">
      <formula>$AH318="NO"</formula>
    </cfRule>
  </conditionalFormatting>
  <conditionalFormatting sqref="E322">
    <cfRule type="expression" dxfId="1135" priority="1135">
      <formula>AI322="NO"</formula>
    </cfRule>
  </conditionalFormatting>
  <conditionalFormatting sqref="H322">
    <cfRule type="expression" dxfId="1134" priority="1134">
      <formula>$AK322="NO"</formula>
    </cfRule>
  </conditionalFormatting>
  <conditionalFormatting sqref="I322">
    <cfRule type="expression" dxfId="1133" priority="1133">
      <formula>AND($AL322="NO",I322&lt;&gt;"No aplica")</formula>
    </cfRule>
  </conditionalFormatting>
  <conditionalFormatting sqref="D322">
    <cfRule type="expression" dxfId="1132" priority="1132">
      <formula>#REF!="NO"</formula>
    </cfRule>
  </conditionalFormatting>
  <conditionalFormatting sqref="D322">
    <cfRule type="expression" dxfId="1131" priority="1131">
      <formula>AH322="NO"</formula>
    </cfRule>
  </conditionalFormatting>
  <conditionalFormatting sqref="E322">
    <cfRule type="expression" dxfId="1130" priority="1130">
      <formula>AI322="NO"</formula>
    </cfRule>
  </conditionalFormatting>
  <conditionalFormatting sqref="D322">
    <cfRule type="expression" dxfId="1129" priority="1129">
      <formula>$AH322="NO"</formula>
    </cfRule>
  </conditionalFormatting>
  <conditionalFormatting sqref="E323">
    <cfRule type="expression" dxfId="1128" priority="1128">
      <formula>AI323="NO"</formula>
    </cfRule>
  </conditionalFormatting>
  <conditionalFormatting sqref="H323">
    <cfRule type="expression" dxfId="1127" priority="1127">
      <formula>$AK323="NO"</formula>
    </cfRule>
  </conditionalFormatting>
  <conditionalFormatting sqref="I323">
    <cfRule type="expression" dxfId="1126" priority="1126">
      <formula>AND($AL323="NO",I323&lt;&gt;"No aplica")</formula>
    </cfRule>
  </conditionalFormatting>
  <conditionalFormatting sqref="D323">
    <cfRule type="expression" dxfId="1125" priority="1125">
      <formula>#REF!="NO"</formula>
    </cfRule>
  </conditionalFormatting>
  <conditionalFormatting sqref="D323">
    <cfRule type="expression" dxfId="1124" priority="1124">
      <formula>AH323="NO"</formula>
    </cfRule>
  </conditionalFormatting>
  <conditionalFormatting sqref="E323">
    <cfRule type="expression" dxfId="1123" priority="1123">
      <formula>AI323="NO"</formula>
    </cfRule>
  </conditionalFormatting>
  <conditionalFormatting sqref="D323">
    <cfRule type="expression" dxfId="1122" priority="1122">
      <formula>$AH323="NO"</formula>
    </cfRule>
  </conditionalFormatting>
  <conditionalFormatting sqref="E344">
    <cfRule type="expression" dxfId="1121" priority="1121">
      <formula>AI344="NO"</formula>
    </cfRule>
  </conditionalFormatting>
  <conditionalFormatting sqref="H344">
    <cfRule type="expression" dxfId="1120" priority="1120">
      <formula>$AK344="NO"</formula>
    </cfRule>
  </conditionalFormatting>
  <conditionalFormatting sqref="I344">
    <cfRule type="expression" dxfId="1119" priority="1119">
      <formula>AND($AL344="NO",I344&lt;&gt;"No aplica")</formula>
    </cfRule>
  </conditionalFormatting>
  <conditionalFormatting sqref="D344">
    <cfRule type="expression" dxfId="1118" priority="1118">
      <formula>#REF!="NO"</formula>
    </cfRule>
  </conditionalFormatting>
  <conditionalFormatting sqref="D344">
    <cfRule type="expression" dxfId="1117" priority="1117">
      <formula>AH344="NO"</formula>
    </cfRule>
  </conditionalFormatting>
  <conditionalFormatting sqref="E344">
    <cfRule type="expression" dxfId="1116" priority="1116">
      <formula>AI344="NO"</formula>
    </cfRule>
  </conditionalFormatting>
  <conditionalFormatting sqref="D344">
    <cfRule type="expression" dxfId="1115" priority="1115">
      <formula>$AH344="NO"</formula>
    </cfRule>
  </conditionalFormatting>
  <conditionalFormatting sqref="E343">
    <cfRule type="expression" dxfId="1114" priority="1114">
      <formula>AI343="NO"</formula>
    </cfRule>
  </conditionalFormatting>
  <conditionalFormatting sqref="H343">
    <cfRule type="expression" dxfId="1113" priority="1113">
      <formula>$AK343="NO"</formula>
    </cfRule>
  </conditionalFormatting>
  <conditionalFormatting sqref="I343">
    <cfRule type="expression" dxfId="1112" priority="1112">
      <formula>AND($AL343="NO",I343&lt;&gt;"No aplica")</formula>
    </cfRule>
  </conditionalFormatting>
  <conditionalFormatting sqref="D343">
    <cfRule type="expression" dxfId="1111" priority="1111">
      <formula>#REF!="NO"</formula>
    </cfRule>
  </conditionalFormatting>
  <conditionalFormatting sqref="D343">
    <cfRule type="expression" dxfId="1110" priority="1110">
      <formula>AH343="NO"</formula>
    </cfRule>
  </conditionalFormatting>
  <conditionalFormatting sqref="E343">
    <cfRule type="expression" dxfId="1109" priority="1109">
      <formula>AI343="NO"</formula>
    </cfRule>
  </conditionalFormatting>
  <conditionalFormatting sqref="D343">
    <cfRule type="expression" dxfId="1108" priority="1108">
      <formula>$AH343="NO"</formula>
    </cfRule>
  </conditionalFormatting>
  <conditionalFormatting sqref="E342">
    <cfRule type="expression" dxfId="1107" priority="1107">
      <formula>AI342="NO"</formula>
    </cfRule>
  </conditionalFormatting>
  <conditionalFormatting sqref="H342">
    <cfRule type="expression" dxfId="1106" priority="1106">
      <formula>$AK342="NO"</formula>
    </cfRule>
  </conditionalFormatting>
  <conditionalFormatting sqref="I342">
    <cfRule type="expression" dxfId="1105" priority="1105">
      <formula>AND($AL342="NO",I342&lt;&gt;"No aplica")</formula>
    </cfRule>
  </conditionalFormatting>
  <conditionalFormatting sqref="D342">
    <cfRule type="expression" dxfId="1104" priority="1104">
      <formula>#REF!="NO"</formula>
    </cfRule>
  </conditionalFormatting>
  <conditionalFormatting sqref="D342">
    <cfRule type="expression" dxfId="1103" priority="1103">
      <formula>AH342="NO"</formula>
    </cfRule>
  </conditionalFormatting>
  <conditionalFormatting sqref="E342">
    <cfRule type="expression" dxfId="1102" priority="1102">
      <formula>AI342="NO"</formula>
    </cfRule>
  </conditionalFormatting>
  <conditionalFormatting sqref="D342">
    <cfRule type="expression" dxfId="1101" priority="1101">
      <formula>$AH342="NO"</formula>
    </cfRule>
  </conditionalFormatting>
  <conditionalFormatting sqref="E341">
    <cfRule type="expression" dxfId="1100" priority="1100">
      <formula>AI341="NO"</formula>
    </cfRule>
  </conditionalFormatting>
  <conditionalFormatting sqref="H341">
    <cfRule type="expression" dxfId="1099" priority="1099">
      <formula>$AK341="NO"</formula>
    </cfRule>
  </conditionalFormatting>
  <conditionalFormatting sqref="I341">
    <cfRule type="expression" dxfId="1098" priority="1098">
      <formula>AND($AL341="NO",I341&lt;&gt;"No aplica")</formula>
    </cfRule>
  </conditionalFormatting>
  <conditionalFormatting sqref="D341">
    <cfRule type="expression" dxfId="1097" priority="1097">
      <formula>#REF!="NO"</formula>
    </cfRule>
  </conditionalFormatting>
  <conditionalFormatting sqref="D341">
    <cfRule type="expression" dxfId="1096" priority="1096">
      <formula>AH341="NO"</formula>
    </cfRule>
  </conditionalFormatting>
  <conditionalFormatting sqref="E341">
    <cfRule type="expression" dxfId="1095" priority="1095">
      <formula>AI341="NO"</formula>
    </cfRule>
  </conditionalFormatting>
  <conditionalFormatting sqref="D341">
    <cfRule type="expression" dxfId="1094" priority="1094">
      <formula>$AH341="NO"</formula>
    </cfRule>
  </conditionalFormatting>
  <conditionalFormatting sqref="E340">
    <cfRule type="expression" dxfId="1093" priority="1093">
      <formula>AI340="NO"</formula>
    </cfRule>
  </conditionalFormatting>
  <conditionalFormatting sqref="H340">
    <cfRule type="expression" dxfId="1092" priority="1092">
      <formula>$AK340="NO"</formula>
    </cfRule>
  </conditionalFormatting>
  <conditionalFormatting sqref="I340">
    <cfRule type="expression" dxfId="1091" priority="1091">
      <formula>AND($AL340="NO",I340&lt;&gt;"No aplica")</formula>
    </cfRule>
  </conditionalFormatting>
  <conditionalFormatting sqref="D340">
    <cfRule type="expression" dxfId="1090" priority="1090">
      <formula>#REF!="NO"</formula>
    </cfRule>
  </conditionalFormatting>
  <conditionalFormatting sqref="D340">
    <cfRule type="expression" dxfId="1089" priority="1089">
      <formula>AH340="NO"</formula>
    </cfRule>
  </conditionalFormatting>
  <conditionalFormatting sqref="E340">
    <cfRule type="expression" dxfId="1088" priority="1088">
      <formula>AI340="NO"</formula>
    </cfRule>
  </conditionalFormatting>
  <conditionalFormatting sqref="D340">
    <cfRule type="expression" dxfId="1087" priority="1087">
      <formula>$AH340="NO"</formula>
    </cfRule>
  </conditionalFormatting>
  <conditionalFormatting sqref="E339">
    <cfRule type="expression" dxfId="1086" priority="1086">
      <formula>AI339="NO"</formula>
    </cfRule>
  </conditionalFormatting>
  <conditionalFormatting sqref="H339">
    <cfRule type="expression" dxfId="1085" priority="1085">
      <formula>$AK339="NO"</formula>
    </cfRule>
  </conditionalFormatting>
  <conditionalFormatting sqref="I339">
    <cfRule type="expression" dxfId="1084" priority="1084">
      <formula>AND($AL339="NO",I339&lt;&gt;"No aplica")</formula>
    </cfRule>
  </conditionalFormatting>
  <conditionalFormatting sqref="D339">
    <cfRule type="expression" dxfId="1083" priority="1083">
      <formula>#REF!="NO"</formula>
    </cfRule>
  </conditionalFormatting>
  <conditionalFormatting sqref="D339">
    <cfRule type="expression" dxfId="1082" priority="1082">
      <formula>AH339="NO"</formula>
    </cfRule>
  </conditionalFormatting>
  <conditionalFormatting sqref="E339">
    <cfRule type="expression" dxfId="1081" priority="1081">
      <formula>AI339="NO"</formula>
    </cfRule>
  </conditionalFormatting>
  <conditionalFormatting sqref="D339">
    <cfRule type="expression" dxfId="1080" priority="1080">
      <formula>$AH339="NO"</formula>
    </cfRule>
  </conditionalFormatting>
  <conditionalFormatting sqref="E338">
    <cfRule type="expression" dxfId="1079" priority="1079">
      <formula>AI338="NO"</formula>
    </cfRule>
  </conditionalFormatting>
  <conditionalFormatting sqref="H338">
    <cfRule type="expression" dxfId="1078" priority="1078">
      <formula>$AK338="NO"</formula>
    </cfRule>
  </conditionalFormatting>
  <conditionalFormatting sqref="I338">
    <cfRule type="expression" dxfId="1077" priority="1077">
      <formula>AND($AL338="NO",I338&lt;&gt;"No aplica")</formula>
    </cfRule>
  </conditionalFormatting>
  <conditionalFormatting sqref="D338">
    <cfRule type="expression" dxfId="1076" priority="1076">
      <formula>#REF!="NO"</formula>
    </cfRule>
  </conditionalFormatting>
  <conditionalFormatting sqref="D338">
    <cfRule type="expression" dxfId="1075" priority="1075">
      <formula>AH338="NO"</formula>
    </cfRule>
  </conditionalFormatting>
  <conditionalFormatting sqref="E338">
    <cfRule type="expression" dxfId="1074" priority="1074">
      <formula>AI338="NO"</formula>
    </cfRule>
  </conditionalFormatting>
  <conditionalFormatting sqref="D338">
    <cfRule type="expression" dxfId="1073" priority="1073">
      <formula>$AH338="NO"</formula>
    </cfRule>
  </conditionalFormatting>
  <conditionalFormatting sqref="E337">
    <cfRule type="expression" dxfId="1072" priority="1072">
      <formula>AI337="NO"</formula>
    </cfRule>
  </conditionalFormatting>
  <conditionalFormatting sqref="H337">
    <cfRule type="expression" dxfId="1071" priority="1071">
      <formula>$AK337="NO"</formula>
    </cfRule>
  </conditionalFormatting>
  <conditionalFormatting sqref="I337">
    <cfRule type="expression" dxfId="1070" priority="1070">
      <formula>AND($AL337="NO",I337&lt;&gt;"No aplica")</formula>
    </cfRule>
  </conditionalFormatting>
  <conditionalFormatting sqref="D337">
    <cfRule type="expression" dxfId="1069" priority="1069">
      <formula>#REF!="NO"</formula>
    </cfRule>
  </conditionalFormatting>
  <conditionalFormatting sqref="D337">
    <cfRule type="expression" dxfId="1068" priority="1068">
      <formula>AH337="NO"</formula>
    </cfRule>
  </conditionalFormatting>
  <conditionalFormatting sqref="E337">
    <cfRule type="expression" dxfId="1067" priority="1067">
      <formula>AI337="NO"</formula>
    </cfRule>
  </conditionalFormatting>
  <conditionalFormatting sqref="D337">
    <cfRule type="expression" dxfId="1066" priority="1066">
      <formula>$AH337="NO"</formula>
    </cfRule>
  </conditionalFormatting>
  <conditionalFormatting sqref="E336">
    <cfRule type="expression" dxfId="1065" priority="1065">
      <formula>AI336="NO"</formula>
    </cfRule>
  </conditionalFormatting>
  <conditionalFormatting sqref="H336">
    <cfRule type="expression" dxfId="1064" priority="1064">
      <formula>$AK336="NO"</formula>
    </cfRule>
  </conditionalFormatting>
  <conditionalFormatting sqref="I336">
    <cfRule type="expression" dxfId="1063" priority="1063">
      <formula>AND($AL336="NO",I336&lt;&gt;"No aplica")</formula>
    </cfRule>
  </conditionalFormatting>
  <conditionalFormatting sqref="D336">
    <cfRule type="expression" dxfId="1062" priority="1062">
      <formula>#REF!="NO"</formula>
    </cfRule>
  </conditionalFormatting>
  <conditionalFormatting sqref="D336">
    <cfRule type="expression" dxfId="1061" priority="1061">
      <formula>AH336="NO"</formula>
    </cfRule>
  </conditionalFormatting>
  <conditionalFormatting sqref="E336">
    <cfRule type="expression" dxfId="1060" priority="1060">
      <formula>AI336="NO"</formula>
    </cfRule>
  </conditionalFormatting>
  <conditionalFormatting sqref="D336">
    <cfRule type="expression" dxfId="1059" priority="1059">
      <formula>$AH336="NO"</formula>
    </cfRule>
  </conditionalFormatting>
  <conditionalFormatting sqref="E335">
    <cfRule type="expression" dxfId="1058" priority="1058">
      <formula>AI335="NO"</formula>
    </cfRule>
  </conditionalFormatting>
  <conditionalFormatting sqref="H335">
    <cfRule type="expression" dxfId="1057" priority="1057">
      <formula>$AK335="NO"</formula>
    </cfRule>
  </conditionalFormatting>
  <conditionalFormatting sqref="I335">
    <cfRule type="expression" dxfId="1056" priority="1056">
      <formula>AND($AL335="NO",I335&lt;&gt;"No aplica")</formula>
    </cfRule>
  </conditionalFormatting>
  <conditionalFormatting sqref="D335">
    <cfRule type="expression" dxfId="1055" priority="1055">
      <formula>#REF!="NO"</formula>
    </cfRule>
  </conditionalFormatting>
  <conditionalFormatting sqref="D335">
    <cfRule type="expression" dxfId="1054" priority="1054">
      <formula>AH335="NO"</formula>
    </cfRule>
  </conditionalFormatting>
  <conditionalFormatting sqref="E335">
    <cfRule type="expression" dxfId="1053" priority="1053">
      <formula>AI335="NO"</formula>
    </cfRule>
  </conditionalFormatting>
  <conditionalFormatting sqref="D335">
    <cfRule type="expression" dxfId="1052" priority="1052">
      <formula>$AH335="NO"</formula>
    </cfRule>
  </conditionalFormatting>
  <conditionalFormatting sqref="E334">
    <cfRule type="expression" dxfId="1051" priority="1051">
      <formula>AI334="NO"</formula>
    </cfRule>
  </conditionalFormatting>
  <conditionalFormatting sqref="H334">
    <cfRule type="expression" dxfId="1050" priority="1050">
      <formula>$AK334="NO"</formula>
    </cfRule>
  </conditionalFormatting>
  <conditionalFormatting sqref="I334">
    <cfRule type="expression" dxfId="1049" priority="1049">
      <formula>AND($AL334="NO",I334&lt;&gt;"No aplica")</formula>
    </cfRule>
  </conditionalFormatting>
  <conditionalFormatting sqref="D334">
    <cfRule type="expression" dxfId="1048" priority="1048">
      <formula>#REF!="NO"</formula>
    </cfRule>
  </conditionalFormatting>
  <conditionalFormatting sqref="D334">
    <cfRule type="expression" dxfId="1047" priority="1047">
      <formula>AH334="NO"</formula>
    </cfRule>
  </conditionalFormatting>
  <conditionalFormatting sqref="E334">
    <cfRule type="expression" dxfId="1046" priority="1046">
      <formula>AI334="NO"</formula>
    </cfRule>
  </conditionalFormatting>
  <conditionalFormatting sqref="D334">
    <cfRule type="expression" dxfId="1045" priority="1045">
      <formula>$AH334="NO"</formula>
    </cfRule>
  </conditionalFormatting>
  <conditionalFormatting sqref="E333">
    <cfRule type="expression" dxfId="1044" priority="1044">
      <formula>AI333="NO"</formula>
    </cfRule>
  </conditionalFormatting>
  <conditionalFormatting sqref="H333">
    <cfRule type="expression" dxfId="1043" priority="1043">
      <formula>$AK333="NO"</formula>
    </cfRule>
  </conditionalFormatting>
  <conditionalFormatting sqref="I333">
    <cfRule type="expression" dxfId="1042" priority="1042">
      <formula>AND($AL333="NO",I333&lt;&gt;"No aplica")</formula>
    </cfRule>
  </conditionalFormatting>
  <conditionalFormatting sqref="D333">
    <cfRule type="expression" dxfId="1041" priority="1041">
      <formula>#REF!="NO"</formula>
    </cfRule>
  </conditionalFormatting>
  <conditionalFormatting sqref="D333">
    <cfRule type="expression" dxfId="1040" priority="1040">
      <formula>AH333="NO"</formula>
    </cfRule>
  </conditionalFormatting>
  <conditionalFormatting sqref="E333">
    <cfRule type="expression" dxfId="1039" priority="1039">
      <formula>AI333="NO"</formula>
    </cfRule>
  </conditionalFormatting>
  <conditionalFormatting sqref="D333">
    <cfRule type="expression" dxfId="1038" priority="1038">
      <formula>$AH333="NO"</formula>
    </cfRule>
  </conditionalFormatting>
  <conditionalFormatting sqref="E332">
    <cfRule type="expression" dxfId="1037" priority="1037">
      <formula>AI332="NO"</formula>
    </cfRule>
  </conditionalFormatting>
  <conditionalFormatting sqref="H332">
    <cfRule type="expression" dxfId="1036" priority="1036">
      <formula>$AK332="NO"</formula>
    </cfRule>
  </conditionalFormatting>
  <conditionalFormatting sqref="I332">
    <cfRule type="expression" dxfId="1035" priority="1035">
      <formula>AND($AL332="NO",I332&lt;&gt;"No aplica")</formula>
    </cfRule>
  </conditionalFormatting>
  <conditionalFormatting sqref="D332">
    <cfRule type="expression" dxfId="1034" priority="1034">
      <formula>#REF!="NO"</formula>
    </cfRule>
  </conditionalFormatting>
  <conditionalFormatting sqref="D332">
    <cfRule type="expression" dxfId="1033" priority="1033">
      <formula>AH332="NO"</formula>
    </cfRule>
  </conditionalFormatting>
  <conditionalFormatting sqref="E332">
    <cfRule type="expression" dxfId="1032" priority="1032">
      <formula>AI332="NO"</formula>
    </cfRule>
  </conditionalFormatting>
  <conditionalFormatting sqref="D332">
    <cfRule type="expression" dxfId="1031" priority="1031">
      <formula>$AH332="NO"</formula>
    </cfRule>
  </conditionalFormatting>
  <conditionalFormatting sqref="E328">
    <cfRule type="expression" dxfId="1030" priority="1030">
      <formula>AI328="NO"</formula>
    </cfRule>
  </conditionalFormatting>
  <conditionalFormatting sqref="H328">
    <cfRule type="expression" dxfId="1029" priority="1029">
      <formula>$AK328="NO"</formula>
    </cfRule>
  </conditionalFormatting>
  <conditionalFormatting sqref="I328">
    <cfRule type="expression" dxfId="1028" priority="1028">
      <formula>AND($AL328="NO",I328&lt;&gt;"No aplica")</formula>
    </cfRule>
  </conditionalFormatting>
  <conditionalFormatting sqref="D328">
    <cfRule type="expression" dxfId="1027" priority="1027">
      <formula>#REF!="NO"</formula>
    </cfRule>
  </conditionalFormatting>
  <conditionalFormatting sqref="D328">
    <cfRule type="expression" dxfId="1026" priority="1026">
      <formula>AH328="NO"</formula>
    </cfRule>
  </conditionalFormatting>
  <conditionalFormatting sqref="E328">
    <cfRule type="expression" dxfId="1025" priority="1025">
      <formula>AI328="NO"</formula>
    </cfRule>
  </conditionalFormatting>
  <conditionalFormatting sqref="D328">
    <cfRule type="expression" dxfId="1024" priority="1024">
      <formula>$AH328="NO"</formula>
    </cfRule>
  </conditionalFormatting>
  <conditionalFormatting sqref="E327">
    <cfRule type="expression" dxfId="1023" priority="1023">
      <formula>AI327="NO"</formula>
    </cfRule>
  </conditionalFormatting>
  <conditionalFormatting sqref="H327">
    <cfRule type="expression" dxfId="1022" priority="1022">
      <formula>$AK327="NO"</formula>
    </cfRule>
  </conditionalFormatting>
  <conditionalFormatting sqref="I327">
    <cfRule type="expression" dxfId="1021" priority="1021">
      <formula>AND($AL327="NO",I327&lt;&gt;"No aplica")</formula>
    </cfRule>
  </conditionalFormatting>
  <conditionalFormatting sqref="D327">
    <cfRule type="expression" dxfId="1020" priority="1020">
      <formula>#REF!="NO"</formula>
    </cfRule>
  </conditionalFormatting>
  <conditionalFormatting sqref="D327">
    <cfRule type="expression" dxfId="1019" priority="1019">
      <formula>AH327="NO"</formula>
    </cfRule>
  </conditionalFormatting>
  <conditionalFormatting sqref="E327">
    <cfRule type="expression" dxfId="1018" priority="1018">
      <formula>AI327="NO"</formula>
    </cfRule>
  </conditionalFormatting>
  <conditionalFormatting sqref="D327">
    <cfRule type="expression" dxfId="1017" priority="1017">
      <formula>$AH327="NO"</formula>
    </cfRule>
  </conditionalFormatting>
  <conditionalFormatting sqref="E326">
    <cfRule type="expression" dxfId="1016" priority="1016">
      <formula>AI326="NO"</formula>
    </cfRule>
  </conditionalFormatting>
  <conditionalFormatting sqref="H326">
    <cfRule type="expression" dxfId="1015" priority="1015">
      <formula>$AK326="NO"</formula>
    </cfRule>
  </conditionalFormatting>
  <conditionalFormatting sqref="I326">
    <cfRule type="expression" dxfId="1014" priority="1014">
      <formula>AND($AL326="NO",I326&lt;&gt;"No aplica")</formula>
    </cfRule>
  </conditionalFormatting>
  <conditionalFormatting sqref="D326">
    <cfRule type="expression" dxfId="1013" priority="1013">
      <formula>#REF!="NO"</formula>
    </cfRule>
  </conditionalFormatting>
  <conditionalFormatting sqref="D326">
    <cfRule type="expression" dxfId="1012" priority="1012">
      <formula>AH326="NO"</formula>
    </cfRule>
  </conditionalFormatting>
  <conditionalFormatting sqref="E326">
    <cfRule type="expression" dxfId="1011" priority="1011">
      <formula>AI326="NO"</formula>
    </cfRule>
  </conditionalFormatting>
  <conditionalFormatting sqref="D326">
    <cfRule type="expression" dxfId="1010" priority="1010">
      <formula>$AH326="NO"</formula>
    </cfRule>
  </conditionalFormatting>
  <conditionalFormatting sqref="E325">
    <cfRule type="expression" dxfId="1009" priority="1009">
      <formula>AI325="NO"</formula>
    </cfRule>
  </conditionalFormatting>
  <conditionalFormatting sqref="H325">
    <cfRule type="expression" dxfId="1008" priority="1008">
      <formula>$AK325="NO"</formula>
    </cfRule>
  </conditionalFormatting>
  <conditionalFormatting sqref="I325">
    <cfRule type="expression" dxfId="1007" priority="1007">
      <formula>AND($AL325="NO",I325&lt;&gt;"No aplica")</formula>
    </cfRule>
  </conditionalFormatting>
  <conditionalFormatting sqref="D325">
    <cfRule type="expression" dxfId="1006" priority="1006">
      <formula>#REF!="NO"</formula>
    </cfRule>
  </conditionalFormatting>
  <conditionalFormatting sqref="D325">
    <cfRule type="expression" dxfId="1005" priority="1005">
      <formula>AH325="NO"</formula>
    </cfRule>
  </conditionalFormatting>
  <conditionalFormatting sqref="E325">
    <cfRule type="expression" dxfId="1004" priority="1004">
      <formula>AI325="NO"</formula>
    </cfRule>
  </conditionalFormatting>
  <conditionalFormatting sqref="D325">
    <cfRule type="expression" dxfId="1003" priority="1003">
      <formula>$AH325="NO"</formula>
    </cfRule>
  </conditionalFormatting>
  <conditionalFormatting sqref="E324">
    <cfRule type="expression" dxfId="1002" priority="1002">
      <formula>AI324="NO"</formula>
    </cfRule>
  </conditionalFormatting>
  <conditionalFormatting sqref="H324">
    <cfRule type="expression" dxfId="1001" priority="1001">
      <formula>$AK324="NO"</formula>
    </cfRule>
  </conditionalFormatting>
  <conditionalFormatting sqref="I324">
    <cfRule type="expression" dxfId="1000" priority="1000">
      <formula>AND($AL324="NO",I324&lt;&gt;"No aplica")</formula>
    </cfRule>
  </conditionalFormatting>
  <conditionalFormatting sqref="D324">
    <cfRule type="expression" dxfId="999" priority="999">
      <formula>#REF!="NO"</formula>
    </cfRule>
  </conditionalFormatting>
  <conditionalFormatting sqref="D324">
    <cfRule type="expression" dxfId="998" priority="998">
      <formula>AH324="NO"</formula>
    </cfRule>
  </conditionalFormatting>
  <conditionalFormatting sqref="E324">
    <cfRule type="expression" dxfId="997" priority="997">
      <formula>AI324="NO"</formula>
    </cfRule>
  </conditionalFormatting>
  <conditionalFormatting sqref="D324">
    <cfRule type="expression" dxfId="996" priority="996">
      <formula>$AH324="NO"</formula>
    </cfRule>
  </conditionalFormatting>
  <conditionalFormatting sqref="E331">
    <cfRule type="expression" dxfId="995" priority="995">
      <formula>AI331="NO"</formula>
    </cfRule>
  </conditionalFormatting>
  <conditionalFormatting sqref="H331">
    <cfRule type="expression" dxfId="994" priority="994">
      <formula>$AK331="NO"</formula>
    </cfRule>
  </conditionalFormatting>
  <conditionalFormatting sqref="I331">
    <cfRule type="expression" dxfId="993" priority="993">
      <formula>AND($AL331="NO",I331&lt;&gt;"No aplica")</formula>
    </cfRule>
  </conditionalFormatting>
  <conditionalFormatting sqref="D331">
    <cfRule type="expression" dxfId="992" priority="992">
      <formula>#REF!="NO"</formula>
    </cfRule>
  </conditionalFormatting>
  <conditionalFormatting sqref="D331">
    <cfRule type="expression" dxfId="991" priority="991">
      <formula>AH331="NO"</formula>
    </cfRule>
  </conditionalFormatting>
  <conditionalFormatting sqref="E331">
    <cfRule type="expression" dxfId="990" priority="990">
      <formula>AI331="NO"</formula>
    </cfRule>
  </conditionalFormatting>
  <conditionalFormatting sqref="D331">
    <cfRule type="expression" dxfId="989" priority="989">
      <formula>$AH331="NO"</formula>
    </cfRule>
  </conditionalFormatting>
  <conditionalFormatting sqref="E330">
    <cfRule type="expression" dxfId="988" priority="988">
      <formula>AI330="NO"</formula>
    </cfRule>
  </conditionalFormatting>
  <conditionalFormatting sqref="H330">
    <cfRule type="expression" dxfId="987" priority="987">
      <formula>$AK330="NO"</formula>
    </cfRule>
  </conditionalFormatting>
  <conditionalFormatting sqref="I330">
    <cfRule type="expression" dxfId="986" priority="986">
      <formula>AND($AL330="NO",I330&lt;&gt;"No aplica")</formula>
    </cfRule>
  </conditionalFormatting>
  <conditionalFormatting sqref="D330">
    <cfRule type="expression" dxfId="985" priority="985">
      <formula>#REF!="NO"</formula>
    </cfRule>
  </conditionalFormatting>
  <conditionalFormatting sqref="D330">
    <cfRule type="expression" dxfId="984" priority="984">
      <formula>AH330="NO"</formula>
    </cfRule>
  </conditionalFormatting>
  <conditionalFormatting sqref="E330">
    <cfRule type="expression" dxfId="983" priority="983">
      <formula>AI330="NO"</formula>
    </cfRule>
  </conditionalFormatting>
  <conditionalFormatting sqref="D330">
    <cfRule type="expression" dxfId="982" priority="982">
      <formula>$AH330="NO"</formula>
    </cfRule>
  </conditionalFormatting>
  <conditionalFormatting sqref="E329">
    <cfRule type="expression" dxfId="981" priority="981">
      <formula>AI329="NO"</formula>
    </cfRule>
  </conditionalFormatting>
  <conditionalFormatting sqref="H329">
    <cfRule type="expression" dxfId="980" priority="980">
      <formula>$AK329="NO"</formula>
    </cfRule>
  </conditionalFormatting>
  <conditionalFormatting sqref="I329">
    <cfRule type="expression" dxfId="979" priority="979">
      <formula>AND($AL329="NO",I329&lt;&gt;"No aplica")</formula>
    </cfRule>
  </conditionalFormatting>
  <conditionalFormatting sqref="D329">
    <cfRule type="expression" dxfId="978" priority="978">
      <formula>#REF!="NO"</formula>
    </cfRule>
  </conditionalFormatting>
  <conditionalFormatting sqref="D329">
    <cfRule type="expression" dxfId="977" priority="977">
      <formula>AH329="NO"</formula>
    </cfRule>
  </conditionalFormatting>
  <conditionalFormatting sqref="E329">
    <cfRule type="expression" dxfId="976" priority="976">
      <formula>AI329="NO"</formula>
    </cfRule>
  </conditionalFormatting>
  <conditionalFormatting sqref="D329">
    <cfRule type="expression" dxfId="975" priority="975">
      <formula>$AH329="NO"</formula>
    </cfRule>
  </conditionalFormatting>
  <conditionalFormatting sqref="D346:E346">
    <cfRule type="expression" dxfId="974" priority="974">
      <formula>AH346="NO"</formula>
    </cfRule>
  </conditionalFormatting>
  <conditionalFormatting sqref="H346">
    <cfRule type="expression" dxfId="973" priority="973">
      <formula>$AK346="NO"</formula>
    </cfRule>
  </conditionalFormatting>
  <conditionalFormatting sqref="I346">
    <cfRule type="expression" dxfId="972" priority="972">
      <formula>AND($AL346="NO",I346&lt;&gt;"No aplica")</formula>
    </cfRule>
  </conditionalFormatting>
  <conditionalFormatting sqref="E346">
    <cfRule type="expression" dxfId="971" priority="971">
      <formula>AI346="NO"</formula>
    </cfRule>
  </conditionalFormatting>
  <conditionalFormatting sqref="D346">
    <cfRule type="expression" dxfId="970" priority="970">
      <formula>$AH346="NO"</formula>
    </cfRule>
  </conditionalFormatting>
  <conditionalFormatting sqref="D452:E452">
    <cfRule type="expression" dxfId="969" priority="969">
      <formula>AH452="NO"</formula>
    </cfRule>
  </conditionalFormatting>
  <conditionalFormatting sqref="H452">
    <cfRule type="expression" dxfId="968" priority="968">
      <formula>$AK452="NO"</formula>
    </cfRule>
  </conditionalFormatting>
  <conditionalFormatting sqref="I452">
    <cfRule type="expression" dxfId="967" priority="967">
      <formula>AND($AL452="NO",I452&lt;&gt;"No aplica")</formula>
    </cfRule>
  </conditionalFormatting>
  <conditionalFormatting sqref="E452">
    <cfRule type="expression" dxfId="966" priority="966">
      <formula>AI452="NO"</formula>
    </cfRule>
  </conditionalFormatting>
  <conditionalFormatting sqref="D452">
    <cfRule type="expression" dxfId="965" priority="965">
      <formula>$AH452="NO"</formula>
    </cfRule>
  </conditionalFormatting>
  <conditionalFormatting sqref="D361:E361">
    <cfRule type="expression" dxfId="964" priority="964">
      <formula>AH361="NO"</formula>
    </cfRule>
  </conditionalFormatting>
  <conditionalFormatting sqref="H361">
    <cfRule type="expression" dxfId="963" priority="963">
      <formula>$AK361="NO"</formula>
    </cfRule>
  </conditionalFormatting>
  <conditionalFormatting sqref="I361">
    <cfRule type="expression" dxfId="962" priority="962">
      <formula>AND($AL361="NO",I361&lt;&gt;"No aplica")</formula>
    </cfRule>
  </conditionalFormatting>
  <conditionalFormatting sqref="E361">
    <cfRule type="expression" dxfId="961" priority="961">
      <formula>AI361="NO"</formula>
    </cfRule>
  </conditionalFormatting>
  <conditionalFormatting sqref="D361">
    <cfRule type="expression" dxfId="960" priority="960">
      <formula>$AH361="NO"</formula>
    </cfRule>
  </conditionalFormatting>
  <conditionalFormatting sqref="D360:E360">
    <cfRule type="expression" dxfId="959" priority="959">
      <formula>AH360="NO"</formula>
    </cfRule>
  </conditionalFormatting>
  <conditionalFormatting sqref="H360">
    <cfRule type="expression" dxfId="958" priority="958">
      <formula>$AK360="NO"</formula>
    </cfRule>
  </conditionalFormatting>
  <conditionalFormatting sqref="I360">
    <cfRule type="expression" dxfId="957" priority="957">
      <formula>AND($AL360="NO",I360&lt;&gt;"No aplica")</formula>
    </cfRule>
  </conditionalFormatting>
  <conditionalFormatting sqref="E360">
    <cfRule type="expression" dxfId="956" priority="956">
      <formula>AI360="NO"</formula>
    </cfRule>
  </conditionalFormatting>
  <conditionalFormatting sqref="D360">
    <cfRule type="expression" dxfId="955" priority="955">
      <formula>$AH360="NO"</formula>
    </cfRule>
  </conditionalFormatting>
  <conditionalFormatting sqref="D359:E359">
    <cfRule type="expression" dxfId="954" priority="954">
      <formula>AH359="NO"</formula>
    </cfRule>
  </conditionalFormatting>
  <conditionalFormatting sqref="H359">
    <cfRule type="expression" dxfId="953" priority="953">
      <formula>$AK359="NO"</formula>
    </cfRule>
  </conditionalFormatting>
  <conditionalFormatting sqref="I359">
    <cfRule type="expression" dxfId="952" priority="952">
      <formula>AND($AL359="NO",I359&lt;&gt;"No aplica")</formula>
    </cfRule>
  </conditionalFormatting>
  <conditionalFormatting sqref="E359">
    <cfRule type="expression" dxfId="951" priority="951">
      <formula>AI359="NO"</formula>
    </cfRule>
  </conditionalFormatting>
  <conditionalFormatting sqref="D359">
    <cfRule type="expression" dxfId="950" priority="950">
      <formula>$AH359="NO"</formula>
    </cfRule>
  </conditionalFormatting>
  <conditionalFormatting sqref="D358:E358">
    <cfRule type="expression" dxfId="949" priority="949">
      <formula>AH358="NO"</formula>
    </cfRule>
  </conditionalFormatting>
  <conditionalFormatting sqref="H358">
    <cfRule type="expression" dxfId="948" priority="948">
      <formula>$AK358="NO"</formula>
    </cfRule>
  </conditionalFormatting>
  <conditionalFormatting sqref="I358">
    <cfRule type="expression" dxfId="947" priority="947">
      <formula>AND($AL358="NO",I358&lt;&gt;"No aplica")</formula>
    </cfRule>
  </conditionalFormatting>
  <conditionalFormatting sqref="E358">
    <cfRule type="expression" dxfId="946" priority="946">
      <formula>AI358="NO"</formula>
    </cfRule>
  </conditionalFormatting>
  <conditionalFormatting sqref="D358">
    <cfRule type="expression" dxfId="945" priority="945">
      <formula>$AH358="NO"</formula>
    </cfRule>
  </conditionalFormatting>
  <conditionalFormatting sqref="D357:E357">
    <cfRule type="expression" dxfId="944" priority="944">
      <formula>AH357="NO"</formula>
    </cfRule>
  </conditionalFormatting>
  <conditionalFormatting sqref="H357">
    <cfRule type="expression" dxfId="943" priority="943">
      <formula>$AK357="NO"</formula>
    </cfRule>
  </conditionalFormatting>
  <conditionalFormatting sqref="I357">
    <cfRule type="expression" dxfId="942" priority="942">
      <formula>AND($AL357="NO",I357&lt;&gt;"No aplica")</formula>
    </cfRule>
  </conditionalFormatting>
  <conditionalFormatting sqref="E357">
    <cfRule type="expression" dxfId="941" priority="941">
      <formula>AI357="NO"</formula>
    </cfRule>
  </conditionalFormatting>
  <conditionalFormatting sqref="D357">
    <cfRule type="expression" dxfId="940" priority="940">
      <formula>$AH357="NO"</formula>
    </cfRule>
  </conditionalFormatting>
  <conditionalFormatting sqref="D356:E356">
    <cfRule type="expression" dxfId="939" priority="939">
      <formula>AH356="NO"</formula>
    </cfRule>
  </conditionalFormatting>
  <conditionalFormatting sqref="I356">
    <cfRule type="expression" dxfId="938" priority="938">
      <formula>AND($AL356="NO",I356&lt;&gt;"No aplica")</formula>
    </cfRule>
  </conditionalFormatting>
  <conditionalFormatting sqref="E356">
    <cfRule type="expression" dxfId="937" priority="937">
      <formula>AI356="NO"</formula>
    </cfRule>
  </conditionalFormatting>
  <conditionalFormatting sqref="D356">
    <cfRule type="expression" dxfId="936" priority="936">
      <formula>$AH356="NO"</formula>
    </cfRule>
  </conditionalFormatting>
  <conditionalFormatting sqref="D355:E355">
    <cfRule type="expression" dxfId="935" priority="935">
      <formula>AH355="NO"</formula>
    </cfRule>
  </conditionalFormatting>
  <conditionalFormatting sqref="I355">
    <cfRule type="expression" dxfId="934" priority="934">
      <formula>AND($AL355="NO",I355&lt;&gt;"No aplica")</formula>
    </cfRule>
  </conditionalFormatting>
  <conditionalFormatting sqref="E355">
    <cfRule type="expression" dxfId="933" priority="933">
      <formula>AI355="NO"</formula>
    </cfRule>
  </conditionalFormatting>
  <conditionalFormatting sqref="D355">
    <cfRule type="expression" dxfId="932" priority="932">
      <formula>$AH355="NO"</formula>
    </cfRule>
  </conditionalFormatting>
  <conditionalFormatting sqref="D354:E354">
    <cfRule type="expression" dxfId="931" priority="931">
      <formula>AH354="NO"</formula>
    </cfRule>
  </conditionalFormatting>
  <conditionalFormatting sqref="I354">
    <cfRule type="expression" dxfId="930" priority="930">
      <formula>AND($AL354="NO",I354&lt;&gt;"No aplica")</formula>
    </cfRule>
  </conditionalFormatting>
  <conditionalFormatting sqref="E354">
    <cfRule type="expression" dxfId="929" priority="929">
      <formula>AI354="NO"</formula>
    </cfRule>
  </conditionalFormatting>
  <conditionalFormatting sqref="D354">
    <cfRule type="expression" dxfId="928" priority="928">
      <formula>$AH354="NO"</formula>
    </cfRule>
  </conditionalFormatting>
  <conditionalFormatting sqref="D353:E353">
    <cfRule type="expression" dxfId="927" priority="927">
      <formula>AH353="NO"</formula>
    </cfRule>
  </conditionalFormatting>
  <conditionalFormatting sqref="I353">
    <cfRule type="expression" dxfId="926" priority="926">
      <formula>AND($AL353="NO",I353&lt;&gt;"No aplica")</formula>
    </cfRule>
  </conditionalFormatting>
  <conditionalFormatting sqref="E353">
    <cfRule type="expression" dxfId="925" priority="925">
      <formula>AI353="NO"</formula>
    </cfRule>
  </conditionalFormatting>
  <conditionalFormatting sqref="D353">
    <cfRule type="expression" dxfId="924" priority="924">
      <formula>$AH353="NO"</formula>
    </cfRule>
  </conditionalFormatting>
  <conditionalFormatting sqref="D352:E352">
    <cfRule type="expression" dxfId="923" priority="923">
      <formula>AH352="NO"</formula>
    </cfRule>
  </conditionalFormatting>
  <conditionalFormatting sqref="I352">
    <cfRule type="expression" dxfId="922" priority="922">
      <formula>AND($AL352="NO",I352&lt;&gt;"No aplica")</formula>
    </cfRule>
  </conditionalFormatting>
  <conditionalFormatting sqref="E352">
    <cfRule type="expression" dxfId="921" priority="921">
      <formula>AI352="NO"</formula>
    </cfRule>
  </conditionalFormatting>
  <conditionalFormatting sqref="D352">
    <cfRule type="expression" dxfId="920" priority="920">
      <formula>$AH352="NO"</formula>
    </cfRule>
  </conditionalFormatting>
  <conditionalFormatting sqref="D351:E351">
    <cfRule type="expression" dxfId="919" priority="919">
      <formula>AH351="NO"</formula>
    </cfRule>
  </conditionalFormatting>
  <conditionalFormatting sqref="I351">
    <cfRule type="expression" dxfId="918" priority="918">
      <formula>AND($AL351="NO",I351&lt;&gt;"No aplica")</formula>
    </cfRule>
  </conditionalFormatting>
  <conditionalFormatting sqref="E351">
    <cfRule type="expression" dxfId="917" priority="917">
      <formula>AI351="NO"</formula>
    </cfRule>
  </conditionalFormatting>
  <conditionalFormatting sqref="D351">
    <cfRule type="expression" dxfId="916" priority="916">
      <formula>$AH351="NO"</formula>
    </cfRule>
  </conditionalFormatting>
  <conditionalFormatting sqref="D350:E350">
    <cfRule type="expression" dxfId="915" priority="915">
      <formula>AH350="NO"</formula>
    </cfRule>
  </conditionalFormatting>
  <conditionalFormatting sqref="H350">
    <cfRule type="expression" dxfId="914" priority="914">
      <formula>$AK350="NO"</formula>
    </cfRule>
  </conditionalFormatting>
  <conditionalFormatting sqref="I350">
    <cfRule type="expression" dxfId="913" priority="913">
      <formula>AND($AL350="NO",I350&lt;&gt;"No aplica")</formula>
    </cfRule>
  </conditionalFormatting>
  <conditionalFormatting sqref="E350">
    <cfRule type="expression" dxfId="912" priority="912">
      <formula>AI350="NO"</formula>
    </cfRule>
  </conditionalFormatting>
  <conditionalFormatting sqref="D350">
    <cfRule type="expression" dxfId="911" priority="911">
      <formula>$AH350="NO"</formula>
    </cfRule>
  </conditionalFormatting>
  <conditionalFormatting sqref="D349:E349">
    <cfRule type="expression" dxfId="910" priority="910">
      <formula>AH349="NO"</formula>
    </cfRule>
  </conditionalFormatting>
  <conditionalFormatting sqref="H349">
    <cfRule type="expression" dxfId="909" priority="909">
      <formula>$AK349="NO"</formula>
    </cfRule>
  </conditionalFormatting>
  <conditionalFormatting sqref="I349">
    <cfRule type="expression" dxfId="908" priority="908">
      <formula>AND($AL349="NO",I349&lt;&gt;"No aplica")</formula>
    </cfRule>
  </conditionalFormatting>
  <conditionalFormatting sqref="E349">
    <cfRule type="expression" dxfId="907" priority="907">
      <formula>AI349="NO"</formula>
    </cfRule>
  </conditionalFormatting>
  <conditionalFormatting sqref="D349">
    <cfRule type="expression" dxfId="906" priority="906">
      <formula>$AH349="NO"</formula>
    </cfRule>
  </conditionalFormatting>
  <conditionalFormatting sqref="D348:E348">
    <cfRule type="expression" dxfId="905" priority="905">
      <formula>AH348="NO"</formula>
    </cfRule>
  </conditionalFormatting>
  <conditionalFormatting sqref="H348">
    <cfRule type="expression" dxfId="904" priority="904">
      <formula>$AK348="NO"</formula>
    </cfRule>
  </conditionalFormatting>
  <conditionalFormatting sqref="I348">
    <cfRule type="expression" dxfId="903" priority="903">
      <formula>AND($AL348="NO",I348&lt;&gt;"No aplica")</formula>
    </cfRule>
  </conditionalFormatting>
  <conditionalFormatting sqref="E348">
    <cfRule type="expression" dxfId="902" priority="902">
      <formula>AI348="NO"</formula>
    </cfRule>
  </conditionalFormatting>
  <conditionalFormatting sqref="D348">
    <cfRule type="expression" dxfId="901" priority="901">
      <formula>$AH348="NO"</formula>
    </cfRule>
  </conditionalFormatting>
  <conditionalFormatting sqref="D347:E347">
    <cfRule type="expression" dxfId="900" priority="900">
      <formula>AH347="NO"</formula>
    </cfRule>
  </conditionalFormatting>
  <conditionalFormatting sqref="H347">
    <cfRule type="expression" dxfId="899" priority="899">
      <formula>$AK347="NO"</formula>
    </cfRule>
  </conditionalFormatting>
  <conditionalFormatting sqref="I347">
    <cfRule type="expression" dxfId="898" priority="898">
      <formula>AND($AL347="NO",I347&lt;&gt;"No aplica")</formula>
    </cfRule>
  </conditionalFormatting>
  <conditionalFormatting sqref="E347">
    <cfRule type="expression" dxfId="897" priority="897">
      <formula>AI347="NO"</formula>
    </cfRule>
  </conditionalFormatting>
  <conditionalFormatting sqref="D347">
    <cfRule type="expression" dxfId="896" priority="896">
      <formula>$AH347="NO"</formula>
    </cfRule>
  </conditionalFormatting>
  <conditionalFormatting sqref="D381:E381">
    <cfRule type="expression" dxfId="895" priority="895">
      <formula>AH381="NO"</formula>
    </cfRule>
  </conditionalFormatting>
  <conditionalFormatting sqref="H381">
    <cfRule type="expression" dxfId="894" priority="894">
      <formula>$AK381="NO"</formula>
    </cfRule>
  </conditionalFormatting>
  <conditionalFormatting sqref="I381">
    <cfRule type="expression" dxfId="893" priority="893">
      <formula>AND($AL381="NO",I381&lt;&gt;"No aplica")</formula>
    </cfRule>
  </conditionalFormatting>
  <conditionalFormatting sqref="E381">
    <cfRule type="expression" dxfId="892" priority="892">
      <formula>AI381="NO"</formula>
    </cfRule>
  </conditionalFormatting>
  <conditionalFormatting sqref="D381">
    <cfRule type="expression" dxfId="891" priority="891">
      <formula>$AH381="NO"</formula>
    </cfRule>
  </conditionalFormatting>
  <conditionalFormatting sqref="D380:E380">
    <cfRule type="expression" dxfId="890" priority="890">
      <formula>AH380="NO"</formula>
    </cfRule>
  </conditionalFormatting>
  <conditionalFormatting sqref="H380">
    <cfRule type="expression" dxfId="889" priority="889">
      <formula>$AK380="NO"</formula>
    </cfRule>
  </conditionalFormatting>
  <conditionalFormatting sqref="I380">
    <cfRule type="expression" dxfId="888" priority="888">
      <formula>AND($AL380="NO",I380&lt;&gt;"No aplica")</formula>
    </cfRule>
  </conditionalFormatting>
  <conditionalFormatting sqref="E380">
    <cfRule type="expression" dxfId="887" priority="887">
      <formula>AI380="NO"</formula>
    </cfRule>
  </conditionalFormatting>
  <conditionalFormatting sqref="D380">
    <cfRule type="expression" dxfId="886" priority="886">
      <formula>$AH380="NO"</formula>
    </cfRule>
  </conditionalFormatting>
  <conditionalFormatting sqref="D379:E379">
    <cfRule type="expression" dxfId="885" priority="885">
      <formula>AH379="NO"</formula>
    </cfRule>
  </conditionalFormatting>
  <conditionalFormatting sqref="H379">
    <cfRule type="expression" dxfId="884" priority="884">
      <formula>$AK379="NO"</formula>
    </cfRule>
  </conditionalFormatting>
  <conditionalFormatting sqref="I379">
    <cfRule type="expression" dxfId="883" priority="883">
      <formula>AND($AL379="NO",I379&lt;&gt;"No aplica")</formula>
    </cfRule>
  </conditionalFormatting>
  <conditionalFormatting sqref="E379">
    <cfRule type="expression" dxfId="882" priority="882">
      <formula>AI379="NO"</formula>
    </cfRule>
  </conditionalFormatting>
  <conditionalFormatting sqref="D379">
    <cfRule type="expression" dxfId="881" priority="881">
      <formula>$AH379="NO"</formula>
    </cfRule>
  </conditionalFormatting>
  <conditionalFormatting sqref="D378:E378">
    <cfRule type="expression" dxfId="880" priority="880">
      <formula>AH378="NO"</formula>
    </cfRule>
  </conditionalFormatting>
  <conditionalFormatting sqref="H378">
    <cfRule type="expression" dxfId="879" priority="879">
      <formula>$AK378="NO"</formula>
    </cfRule>
  </conditionalFormatting>
  <conditionalFormatting sqref="I378">
    <cfRule type="expression" dxfId="878" priority="878">
      <formula>AND($AL378="NO",I378&lt;&gt;"No aplica")</formula>
    </cfRule>
  </conditionalFormatting>
  <conditionalFormatting sqref="E378">
    <cfRule type="expression" dxfId="877" priority="877">
      <formula>AI378="NO"</formula>
    </cfRule>
  </conditionalFormatting>
  <conditionalFormatting sqref="D378">
    <cfRule type="expression" dxfId="876" priority="876">
      <formula>$AH378="NO"</formula>
    </cfRule>
  </conditionalFormatting>
  <conditionalFormatting sqref="D377:E377">
    <cfRule type="expression" dxfId="875" priority="875">
      <formula>AH377="NO"</formula>
    </cfRule>
  </conditionalFormatting>
  <conditionalFormatting sqref="H377">
    <cfRule type="expression" dxfId="874" priority="874">
      <formula>$AK377="NO"</formula>
    </cfRule>
  </conditionalFormatting>
  <conditionalFormatting sqref="I377">
    <cfRule type="expression" dxfId="873" priority="873">
      <formula>AND($AL377="NO",I377&lt;&gt;"No aplica")</formula>
    </cfRule>
  </conditionalFormatting>
  <conditionalFormatting sqref="E377">
    <cfRule type="expression" dxfId="872" priority="872">
      <formula>AI377="NO"</formula>
    </cfRule>
  </conditionalFormatting>
  <conditionalFormatting sqref="D377">
    <cfRule type="expression" dxfId="871" priority="871">
      <formula>$AH377="NO"</formula>
    </cfRule>
  </conditionalFormatting>
  <conditionalFormatting sqref="D376:E376">
    <cfRule type="expression" dxfId="870" priority="870">
      <formula>AH376="NO"</formula>
    </cfRule>
  </conditionalFormatting>
  <conditionalFormatting sqref="H376">
    <cfRule type="expression" dxfId="869" priority="869">
      <formula>$AK376="NO"</formula>
    </cfRule>
  </conditionalFormatting>
  <conditionalFormatting sqref="I376">
    <cfRule type="expression" dxfId="868" priority="868">
      <formula>AND($AL376="NO",I376&lt;&gt;"No aplica")</formula>
    </cfRule>
  </conditionalFormatting>
  <conditionalFormatting sqref="E376">
    <cfRule type="expression" dxfId="867" priority="867">
      <formula>AI376="NO"</formula>
    </cfRule>
  </conditionalFormatting>
  <conditionalFormatting sqref="D376">
    <cfRule type="expression" dxfId="866" priority="866">
      <formula>$AH376="NO"</formula>
    </cfRule>
  </conditionalFormatting>
  <conditionalFormatting sqref="D375:E375">
    <cfRule type="expression" dxfId="865" priority="865">
      <formula>AH375="NO"</formula>
    </cfRule>
  </conditionalFormatting>
  <conditionalFormatting sqref="H375">
    <cfRule type="expression" dxfId="864" priority="864">
      <formula>$AK375="NO"</formula>
    </cfRule>
  </conditionalFormatting>
  <conditionalFormatting sqref="I375">
    <cfRule type="expression" dxfId="863" priority="863">
      <formula>AND($AL375="NO",I375&lt;&gt;"No aplica")</formula>
    </cfRule>
  </conditionalFormatting>
  <conditionalFormatting sqref="E375">
    <cfRule type="expression" dxfId="862" priority="862">
      <formula>AI375="NO"</formula>
    </cfRule>
  </conditionalFormatting>
  <conditionalFormatting sqref="D375">
    <cfRule type="expression" dxfId="861" priority="861">
      <formula>$AH375="NO"</formula>
    </cfRule>
  </conditionalFormatting>
  <conditionalFormatting sqref="D374:E374">
    <cfRule type="expression" dxfId="860" priority="860">
      <formula>AH374="NO"</formula>
    </cfRule>
  </conditionalFormatting>
  <conditionalFormatting sqref="H374">
    <cfRule type="expression" dxfId="859" priority="859">
      <formula>$AK374="NO"</formula>
    </cfRule>
  </conditionalFormatting>
  <conditionalFormatting sqref="I374">
    <cfRule type="expression" dxfId="858" priority="858">
      <formula>AND($AL374="NO",I374&lt;&gt;"No aplica")</formula>
    </cfRule>
  </conditionalFormatting>
  <conditionalFormatting sqref="E374">
    <cfRule type="expression" dxfId="857" priority="857">
      <formula>AI374="NO"</formula>
    </cfRule>
  </conditionalFormatting>
  <conditionalFormatting sqref="D374">
    <cfRule type="expression" dxfId="856" priority="856">
      <formula>$AH374="NO"</formula>
    </cfRule>
  </conditionalFormatting>
  <conditionalFormatting sqref="D373:E373">
    <cfRule type="expression" dxfId="855" priority="855">
      <formula>AH373="NO"</formula>
    </cfRule>
  </conditionalFormatting>
  <conditionalFormatting sqref="H373">
    <cfRule type="expression" dxfId="854" priority="854">
      <formula>$AK373="NO"</formula>
    </cfRule>
  </conditionalFormatting>
  <conditionalFormatting sqref="I373">
    <cfRule type="expression" dxfId="853" priority="853">
      <formula>AND($AL373="NO",I373&lt;&gt;"No aplica")</formula>
    </cfRule>
  </conditionalFormatting>
  <conditionalFormatting sqref="E373">
    <cfRule type="expression" dxfId="852" priority="852">
      <formula>AI373="NO"</formula>
    </cfRule>
  </conditionalFormatting>
  <conditionalFormatting sqref="D373">
    <cfRule type="expression" dxfId="851" priority="851">
      <formula>$AH373="NO"</formula>
    </cfRule>
  </conditionalFormatting>
  <conditionalFormatting sqref="D372:E372">
    <cfRule type="expression" dxfId="850" priority="850">
      <formula>AH372="NO"</formula>
    </cfRule>
  </conditionalFormatting>
  <conditionalFormatting sqref="H372">
    <cfRule type="expression" dxfId="849" priority="849">
      <formula>$AK372="NO"</formula>
    </cfRule>
  </conditionalFormatting>
  <conditionalFormatting sqref="I372">
    <cfRule type="expression" dxfId="848" priority="848">
      <formula>AND($AL372="NO",I372&lt;&gt;"No aplica")</formula>
    </cfRule>
  </conditionalFormatting>
  <conditionalFormatting sqref="E372">
    <cfRule type="expression" dxfId="847" priority="847">
      <formula>AI372="NO"</formula>
    </cfRule>
  </conditionalFormatting>
  <conditionalFormatting sqref="D372">
    <cfRule type="expression" dxfId="846" priority="846">
      <formula>$AH372="NO"</formula>
    </cfRule>
  </conditionalFormatting>
  <conditionalFormatting sqref="D371:E371">
    <cfRule type="expression" dxfId="845" priority="845">
      <formula>AH371="NO"</formula>
    </cfRule>
  </conditionalFormatting>
  <conditionalFormatting sqref="H371">
    <cfRule type="expression" dxfId="844" priority="844">
      <formula>$AK371="NO"</formula>
    </cfRule>
  </conditionalFormatting>
  <conditionalFormatting sqref="I371">
    <cfRule type="expression" dxfId="843" priority="843">
      <formula>AND($AL371="NO",I371&lt;&gt;"No aplica")</formula>
    </cfRule>
  </conditionalFormatting>
  <conditionalFormatting sqref="E371">
    <cfRule type="expression" dxfId="842" priority="842">
      <formula>AI371="NO"</formula>
    </cfRule>
  </conditionalFormatting>
  <conditionalFormatting sqref="D371">
    <cfRule type="expression" dxfId="841" priority="841">
      <formula>$AH371="NO"</formula>
    </cfRule>
  </conditionalFormatting>
  <conditionalFormatting sqref="D370:E370">
    <cfRule type="expression" dxfId="840" priority="840">
      <formula>AH370="NO"</formula>
    </cfRule>
  </conditionalFormatting>
  <conditionalFormatting sqref="H370">
    <cfRule type="expression" dxfId="839" priority="839">
      <formula>$AK370="NO"</formula>
    </cfRule>
  </conditionalFormatting>
  <conditionalFormatting sqref="I370">
    <cfRule type="expression" dxfId="838" priority="838">
      <formula>AND($AL370="NO",I370&lt;&gt;"No aplica")</formula>
    </cfRule>
  </conditionalFormatting>
  <conditionalFormatting sqref="E370">
    <cfRule type="expression" dxfId="837" priority="837">
      <formula>AI370="NO"</formula>
    </cfRule>
  </conditionalFormatting>
  <conditionalFormatting sqref="D370">
    <cfRule type="expression" dxfId="836" priority="836">
      <formula>$AH370="NO"</formula>
    </cfRule>
  </conditionalFormatting>
  <conditionalFormatting sqref="D369:E369">
    <cfRule type="expression" dxfId="835" priority="835">
      <formula>AH369="NO"</formula>
    </cfRule>
  </conditionalFormatting>
  <conditionalFormatting sqref="H369">
    <cfRule type="expression" dxfId="834" priority="834">
      <formula>$AK369="NO"</formula>
    </cfRule>
  </conditionalFormatting>
  <conditionalFormatting sqref="I369">
    <cfRule type="expression" dxfId="833" priority="833">
      <formula>AND($AL369="NO",I369&lt;&gt;"No aplica")</formula>
    </cfRule>
  </conditionalFormatting>
  <conditionalFormatting sqref="E369">
    <cfRule type="expression" dxfId="832" priority="832">
      <formula>AI369="NO"</formula>
    </cfRule>
  </conditionalFormatting>
  <conditionalFormatting sqref="D369">
    <cfRule type="expression" dxfId="831" priority="831">
      <formula>$AH369="NO"</formula>
    </cfRule>
  </conditionalFormatting>
  <conditionalFormatting sqref="D368:E368">
    <cfRule type="expression" dxfId="830" priority="830">
      <formula>AH368="NO"</formula>
    </cfRule>
  </conditionalFormatting>
  <conditionalFormatting sqref="H368">
    <cfRule type="expression" dxfId="829" priority="829">
      <formula>$AK368="NO"</formula>
    </cfRule>
  </conditionalFormatting>
  <conditionalFormatting sqref="I368">
    <cfRule type="expression" dxfId="828" priority="828">
      <formula>AND($AL368="NO",I368&lt;&gt;"No aplica")</formula>
    </cfRule>
  </conditionalFormatting>
  <conditionalFormatting sqref="E368">
    <cfRule type="expression" dxfId="827" priority="827">
      <formula>AI368="NO"</formula>
    </cfRule>
  </conditionalFormatting>
  <conditionalFormatting sqref="D368">
    <cfRule type="expression" dxfId="826" priority="826">
      <formula>$AH368="NO"</formula>
    </cfRule>
  </conditionalFormatting>
  <conditionalFormatting sqref="D367:E367">
    <cfRule type="expression" dxfId="825" priority="825">
      <formula>AH367="NO"</formula>
    </cfRule>
  </conditionalFormatting>
  <conditionalFormatting sqref="H367">
    <cfRule type="expression" dxfId="824" priority="824">
      <formula>$AK367="NO"</formula>
    </cfRule>
  </conditionalFormatting>
  <conditionalFormatting sqref="I367">
    <cfRule type="expression" dxfId="823" priority="823">
      <formula>AND($AL367="NO",I367&lt;&gt;"No aplica")</formula>
    </cfRule>
  </conditionalFormatting>
  <conditionalFormatting sqref="E367">
    <cfRule type="expression" dxfId="822" priority="822">
      <formula>AI367="NO"</formula>
    </cfRule>
  </conditionalFormatting>
  <conditionalFormatting sqref="D367">
    <cfRule type="expression" dxfId="821" priority="821">
      <formula>$AH367="NO"</formula>
    </cfRule>
  </conditionalFormatting>
  <conditionalFormatting sqref="D366:E366">
    <cfRule type="expression" dxfId="820" priority="820">
      <formula>AH366="NO"</formula>
    </cfRule>
  </conditionalFormatting>
  <conditionalFormatting sqref="H366">
    <cfRule type="expression" dxfId="819" priority="819">
      <formula>$AK366="NO"</formula>
    </cfRule>
  </conditionalFormatting>
  <conditionalFormatting sqref="I366">
    <cfRule type="expression" dxfId="818" priority="818">
      <formula>AND($AL366="NO",I366&lt;&gt;"No aplica")</formula>
    </cfRule>
  </conditionalFormatting>
  <conditionalFormatting sqref="E366">
    <cfRule type="expression" dxfId="817" priority="817">
      <formula>AI366="NO"</formula>
    </cfRule>
  </conditionalFormatting>
  <conditionalFormatting sqref="D366">
    <cfRule type="expression" dxfId="816" priority="816">
      <formula>$AH366="NO"</formula>
    </cfRule>
  </conditionalFormatting>
  <conditionalFormatting sqref="D365:E365">
    <cfRule type="expression" dxfId="815" priority="815">
      <formula>AH365="NO"</formula>
    </cfRule>
  </conditionalFormatting>
  <conditionalFormatting sqref="H365">
    <cfRule type="expression" dxfId="814" priority="814">
      <formula>$AK365="NO"</formula>
    </cfRule>
  </conditionalFormatting>
  <conditionalFormatting sqref="I365">
    <cfRule type="expression" dxfId="813" priority="813">
      <formula>AND($AL365="NO",I365&lt;&gt;"No aplica")</formula>
    </cfRule>
  </conditionalFormatting>
  <conditionalFormatting sqref="E365">
    <cfRule type="expression" dxfId="812" priority="812">
      <formula>AI365="NO"</formula>
    </cfRule>
  </conditionalFormatting>
  <conditionalFormatting sqref="D365">
    <cfRule type="expression" dxfId="811" priority="811">
      <formula>$AH365="NO"</formula>
    </cfRule>
  </conditionalFormatting>
  <conditionalFormatting sqref="D364:E364">
    <cfRule type="expression" dxfId="810" priority="810">
      <formula>AH364="NO"</formula>
    </cfRule>
  </conditionalFormatting>
  <conditionalFormatting sqref="H364">
    <cfRule type="expression" dxfId="809" priority="809">
      <formula>$AK364="NO"</formula>
    </cfRule>
  </conditionalFormatting>
  <conditionalFormatting sqref="I364">
    <cfRule type="expression" dxfId="808" priority="808">
      <formula>AND($AL364="NO",I364&lt;&gt;"No aplica")</formula>
    </cfRule>
  </conditionalFormatting>
  <conditionalFormatting sqref="E364">
    <cfRule type="expression" dxfId="807" priority="807">
      <formula>AI364="NO"</formula>
    </cfRule>
  </conditionalFormatting>
  <conditionalFormatting sqref="D364">
    <cfRule type="expression" dxfId="806" priority="806">
      <formula>$AH364="NO"</formula>
    </cfRule>
  </conditionalFormatting>
  <conditionalFormatting sqref="D363:E363">
    <cfRule type="expression" dxfId="805" priority="805">
      <formula>AH363="NO"</formula>
    </cfRule>
  </conditionalFormatting>
  <conditionalFormatting sqref="H363">
    <cfRule type="expression" dxfId="804" priority="804">
      <formula>$AK363="NO"</formula>
    </cfRule>
  </conditionalFormatting>
  <conditionalFormatting sqref="I363">
    <cfRule type="expression" dxfId="803" priority="803">
      <formula>AND($AL363="NO",I363&lt;&gt;"No aplica")</formula>
    </cfRule>
  </conditionalFormatting>
  <conditionalFormatting sqref="E363">
    <cfRule type="expression" dxfId="802" priority="802">
      <formula>AI363="NO"</formula>
    </cfRule>
  </conditionalFormatting>
  <conditionalFormatting sqref="D363">
    <cfRule type="expression" dxfId="801" priority="801">
      <formula>$AH363="NO"</formula>
    </cfRule>
  </conditionalFormatting>
  <conditionalFormatting sqref="D362:E362">
    <cfRule type="expression" dxfId="800" priority="800">
      <formula>AH362="NO"</formula>
    </cfRule>
  </conditionalFormatting>
  <conditionalFormatting sqref="H362">
    <cfRule type="expression" dxfId="799" priority="799">
      <formula>$AK362="NO"</formula>
    </cfRule>
  </conditionalFormatting>
  <conditionalFormatting sqref="I362">
    <cfRule type="expression" dxfId="798" priority="798">
      <formula>AND($AL362="NO",I362&lt;&gt;"No aplica")</formula>
    </cfRule>
  </conditionalFormatting>
  <conditionalFormatting sqref="E362">
    <cfRule type="expression" dxfId="797" priority="797">
      <formula>AI362="NO"</formula>
    </cfRule>
  </conditionalFormatting>
  <conditionalFormatting sqref="D362">
    <cfRule type="expression" dxfId="796" priority="796">
      <formula>$AH362="NO"</formula>
    </cfRule>
  </conditionalFormatting>
  <conditionalFormatting sqref="D403:E403">
    <cfRule type="expression" dxfId="795" priority="795">
      <formula>AH403="NO"</formula>
    </cfRule>
  </conditionalFormatting>
  <conditionalFormatting sqref="H403">
    <cfRule type="expression" dxfId="794" priority="794">
      <formula>$AK403="NO"</formula>
    </cfRule>
  </conditionalFormatting>
  <conditionalFormatting sqref="I403">
    <cfRule type="expression" dxfId="793" priority="793">
      <formula>AND($AL403="NO",I403&lt;&gt;"No aplica")</formula>
    </cfRule>
  </conditionalFormatting>
  <conditionalFormatting sqref="E403">
    <cfRule type="expression" dxfId="792" priority="792">
      <formula>AI403="NO"</formula>
    </cfRule>
  </conditionalFormatting>
  <conditionalFormatting sqref="D403">
    <cfRule type="expression" dxfId="791" priority="791">
      <formula>$AH403="NO"</formula>
    </cfRule>
  </conditionalFormatting>
  <conditionalFormatting sqref="D402:E402">
    <cfRule type="expression" dxfId="790" priority="790">
      <formula>AH402="NO"</formula>
    </cfRule>
  </conditionalFormatting>
  <conditionalFormatting sqref="H402">
    <cfRule type="expression" dxfId="789" priority="789">
      <formula>$AK402="NO"</formula>
    </cfRule>
  </conditionalFormatting>
  <conditionalFormatting sqref="I402">
    <cfRule type="expression" dxfId="788" priority="788">
      <formula>AND($AL402="NO",I402&lt;&gt;"No aplica")</formula>
    </cfRule>
  </conditionalFormatting>
  <conditionalFormatting sqref="E402">
    <cfRule type="expression" dxfId="787" priority="787">
      <formula>AI402="NO"</formula>
    </cfRule>
  </conditionalFormatting>
  <conditionalFormatting sqref="D402">
    <cfRule type="expression" dxfId="786" priority="786">
      <formula>$AH402="NO"</formula>
    </cfRule>
  </conditionalFormatting>
  <conditionalFormatting sqref="D389:E389">
    <cfRule type="expression" dxfId="785" priority="785">
      <formula>AH389="NO"</formula>
    </cfRule>
  </conditionalFormatting>
  <conditionalFormatting sqref="H389">
    <cfRule type="expression" dxfId="784" priority="784">
      <formula>$AK389="NO"</formula>
    </cfRule>
  </conditionalFormatting>
  <conditionalFormatting sqref="I389">
    <cfRule type="expression" dxfId="783" priority="783">
      <formula>AND($AL389="NO",I389&lt;&gt;"No aplica")</formula>
    </cfRule>
  </conditionalFormatting>
  <conditionalFormatting sqref="E389">
    <cfRule type="expression" dxfId="782" priority="782">
      <formula>AI389="NO"</formula>
    </cfRule>
  </conditionalFormatting>
  <conditionalFormatting sqref="D389">
    <cfRule type="expression" dxfId="781" priority="781">
      <formula>$AH389="NO"</formula>
    </cfRule>
  </conditionalFormatting>
  <conditionalFormatting sqref="D388:E388">
    <cfRule type="expression" dxfId="780" priority="780">
      <formula>AH388="NO"</formula>
    </cfRule>
  </conditionalFormatting>
  <conditionalFormatting sqref="H388">
    <cfRule type="expression" dxfId="779" priority="779">
      <formula>$AK388="NO"</formula>
    </cfRule>
  </conditionalFormatting>
  <conditionalFormatting sqref="I388">
    <cfRule type="expression" dxfId="778" priority="778">
      <formula>AND($AL388="NO",I388&lt;&gt;"No aplica")</formula>
    </cfRule>
  </conditionalFormatting>
  <conditionalFormatting sqref="E388">
    <cfRule type="expression" dxfId="777" priority="777">
      <formula>AI388="NO"</formula>
    </cfRule>
  </conditionalFormatting>
  <conditionalFormatting sqref="D388">
    <cfRule type="expression" dxfId="776" priority="776">
      <formula>$AH388="NO"</formula>
    </cfRule>
  </conditionalFormatting>
  <conditionalFormatting sqref="D387:E387">
    <cfRule type="expression" dxfId="775" priority="775">
      <formula>AH387="NO"</formula>
    </cfRule>
  </conditionalFormatting>
  <conditionalFormatting sqref="H387">
    <cfRule type="expression" dxfId="774" priority="774">
      <formula>$AK387="NO"</formula>
    </cfRule>
  </conditionalFormatting>
  <conditionalFormatting sqref="I387">
    <cfRule type="expression" dxfId="773" priority="773">
      <formula>AND($AL387="NO",I387&lt;&gt;"No aplica")</formula>
    </cfRule>
  </conditionalFormatting>
  <conditionalFormatting sqref="E387">
    <cfRule type="expression" dxfId="772" priority="772">
      <formula>AI387="NO"</formula>
    </cfRule>
  </conditionalFormatting>
  <conditionalFormatting sqref="D387">
    <cfRule type="expression" dxfId="771" priority="771">
      <formula>$AH387="NO"</formula>
    </cfRule>
  </conditionalFormatting>
  <conditionalFormatting sqref="D386:E386">
    <cfRule type="expression" dxfId="770" priority="770">
      <formula>AH386="NO"</formula>
    </cfRule>
  </conditionalFormatting>
  <conditionalFormatting sqref="H386">
    <cfRule type="expression" dxfId="769" priority="769">
      <formula>$AK386="NO"</formula>
    </cfRule>
  </conditionalFormatting>
  <conditionalFormatting sqref="I386">
    <cfRule type="expression" dxfId="768" priority="768">
      <formula>AND($AL386="NO",I386&lt;&gt;"No aplica")</formula>
    </cfRule>
  </conditionalFormatting>
  <conditionalFormatting sqref="E386">
    <cfRule type="expression" dxfId="767" priority="767">
      <formula>AI386="NO"</formula>
    </cfRule>
  </conditionalFormatting>
  <conditionalFormatting sqref="D386">
    <cfRule type="expression" dxfId="766" priority="766">
      <formula>$AH386="NO"</formula>
    </cfRule>
  </conditionalFormatting>
  <conditionalFormatting sqref="D385">
    <cfRule type="expression" dxfId="765" priority="765">
      <formula>AH385="NO"</formula>
    </cfRule>
  </conditionalFormatting>
  <conditionalFormatting sqref="H385">
    <cfRule type="expression" dxfId="764" priority="764">
      <formula>$AK385="NO"</formula>
    </cfRule>
  </conditionalFormatting>
  <conditionalFormatting sqref="I385">
    <cfRule type="expression" dxfId="763" priority="763">
      <formula>AND($AL385="NO",I385&lt;&gt;"No aplica")</formula>
    </cfRule>
  </conditionalFormatting>
  <conditionalFormatting sqref="D384:E384">
    <cfRule type="expression" dxfId="762" priority="761">
      <formula>AH384="NO"</formula>
    </cfRule>
  </conditionalFormatting>
  <conditionalFormatting sqref="D385">
    <cfRule type="expression" dxfId="761" priority="762">
      <formula>$AH385="NO"</formula>
    </cfRule>
  </conditionalFormatting>
  <conditionalFormatting sqref="H384">
    <cfRule type="expression" dxfId="760" priority="760">
      <formula>$AK384="NO"</formula>
    </cfRule>
  </conditionalFormatting>
  <conditionalFormatting sqref="I384">
    <cfRule type="expression" dxfId="759" priority="759">
      <formula>AND($AL384="NO",I384&lt;&gt;"No aplica")</formula>
    </cfRule>
  </conditionalFormatting>
  <conditionalFormatting sqref="E384">
    <cfRule type="expression" dxfId="758" priority="758">
      <formula>AI384="NO"</formula>
    </cfRule>
  </conditionalFormatting>
  <conditionalFormatting sqref="D384">
    <cfRule type="expression" dxfId="757" priority="757">
      <formula>$AH384="NO"</formula>
    </cfRule>
  </conditionalFormatting>
  <conditionalFormatting sqref="D383:E383">
    <cfRule type="expression" dxfId="756" priority="756">
      <formula>AH383="NO"</formula>
    </cfRule>
  </conditionalFormatting>
  <conditionalFormatting sqref="H383">
    <cfRule type="expression" dxfId="755" priority="755">
      <formula>$AK383="NO"</formula>
    </cfRule>
  </conditionalFormatting>
  <conditionalFormatting sqref="I383">
    <cfRule type="expression" dxfId="754" priority="754">
      <formula>AND($AL383="NO",I383&lt;&gt;"No aplica")</formula>
    </cfRule>
  </conditionalFormatting>
  <conditionalFormatting sqref="E383">
    <cfRule type="expression" dxfId="753" priority="753">
      <formula>AI383="NO"</formula>
    </cfRule>
  </conditionalFormatting>
  <conditionalFormatting sqref="D383">
    <cfRule type="expression" dxfId="752" priority="752">
      <formula>$AH383="NO"</formula>
    </cfRule>
  </conditionalFormatting>
  <conditionalFormatting sqref="D382:E382">
    <cfRule type="expression" dxfId="751" priority="751">
      <formula>AH382="NO"</formula>
    </cfRule>
  </conditionalFormatting>
  <conditionalFormatting sqref="H382">
    <cfRule type="expression" dxfId="750" priority="750">
      <formula>$AK382="NO"</formula>
    </cfRule>
  </conditionalFormatting>
  <conditionalFormatting sqref="I382">
    <cfRule type="expression" dxfId="749" priority="749">
      <formula>AND($AL382="NO",I382&lt;&gt;"No aplica")</formula>
    </cfRule>
  </conditionalFormatting>
  <conditionalFormatting sqref="E382">
    <cfRule type="expression" dxfId="748" priority="748">
      <formula>AI382="NO"</formula>
    </cfRule>
  </conditionalFormatting>
  <conditionalFormatting sqref="D382">
    <cfRule type="expression" dxfId="747" priority="747">
      <formula>$AH382="NO"</formula>
    </cfRule>
  </conditionalFormatting>
  <conditionalFormatting sqref="D405:E405">
    <cfRule type="expression" dxfId="746" priority="746">
      <formula>AH405="NO"</formula>
    </cfRule>
  </conditionalFormatting>
  <conditionalFormatting sqref="H405">
    <cfRule type="expression" dxfId="745" priority="745">
      <formula>$AK405="NO"</formula>
    </cfRule>
  </conditionalFormatting>
  <conditionalFormatting sqref="I405">
    <cfRule type="expression" dxfId="744" priority="744">
      <formula>AND($AL405="NO",I405&lt;&gt;"No aplica")</formula>
    </cfRule>
  </conditionalFormatting>
  <conditionalFormatting sqref="E405">
    <cfRule type="expression" dxfId="743" priority="743">
      <formula>AI405="NO"</formula>
    </cfRule>
  </conditionalFormatting>
  <conditionalFormatting sqref="D405">
    <cfRule type="expression" dxfId="742" priority="742">
      <formula>$AH405="NO"</formula>
    </cfRule>
  </conditionalFormatting>
  <conditionalFormatting sqref="D404:E404">
    <cfRule type="expression" dxfId="741" priority="741">
      <formula>AH404="NO"</formula>
    </cfRule>
  </conditionalFormatting>
  <conditionalFormatting sqref="H404">
    <cfRule type="expression" dxfId="740" priority="740">
      <formula>$AK404="NO"</formula>
    </cfRule>
  </conditionalFormatting>
  <conditionalFormatting sqref="I404">
    <cfRule type="expression" dxfId="739" priority="739">
      <formula>AND($AL404="NO",I404&lt;&gt;"No aplica")</formula>
    </cfRule>
  </conditionalFormatting>
  <conditionalFormatting sqref="E404">
    <cfRule type="expression" dxfId="738" priority="738">
      <formula>AI404="NO"</formula>
    </cfRule>
  </conditionalFormatting>
  <conditionalFormatting sqref="D404">
    <cfRule type="expression" dxfId="737" priority="737">
      <formula>$AH404="NO"</formula>
    </cfRule>
  </conditionalFormatting>
  <conditionalFormatting sqref="D401:E401">
    <cfRule type="expression" dxfId="736" priority="736">
      <formula>AH401="NO"</formula>
    </cfRule>
  </conditionalFormatting>
  <conditionalFormatting sqref="H401">
    <cfRule type="expression" dxfId="735" priority="735">
      <formula>$AK401="NO"</formula>
    </cfRule>
  </conditionalFormatting>
  <conditionalFormatting sqref="I401">
    <cfRule type="expression" dxfId="734" priority="734">
      <formula>AND($AL401="NO",I401&lt;&gt;"No aplica")</formula>
    </cfRule>
  </conditionalFormatting>
  <conditionalFormatting sqref="E401">
    <cfRule type="expression" dxfId="733" priority="733">
      <formula>AI401="NO"</formula>
    </cfRule>
  </conditionalFormatting>
  <conditionalFormatting sqref="D401">
    <cfRule type="expression" dxfId="732" priority="732">
      <formula>$AH401="NO"</formula>
    </cfRule>
  </conditionalFormatting>
  <conditionalFormatting sqref="D400:E400">
    <cfRule type="expression" dxfId="731" priority="731">
      <formula>AH400="NO"</formula>
    </cfRule>
  </conditionalFormatting>
  <conditionalFormatting sqref="H400">
    <cfRule type="expression" dxfId="730" priority="730">
      <formula>$AK400="NO"</formula>
    </cfRule>
  </conditionalFormatting>
  <conditionalFormatting sqref="I400">
    <cfRule type="expression" dxfId="729" priority="729">
      <formula>AND($AL400="NO",I400&lt;&gt;"No aplica")</formula>
    </cfRule>
  </conditionalFormatting>
  <conditionalFormatting sqref="E400">
    <cfRule type="expression" dxfId="728" priority="728">
      <formula>AI400="NO"</formula>
    </cfRule>
  </conditionalFormatting>
  <conditionalFormatting sqref="D400">
    <cfRule type="expression" dxfId="727" priority="727">
      <formula>$AH400="NO"</formula>
    </cfRule>
  </conditionalFormatting>
  <conditionalFormatting sqref="D399:E399">
    <cfRule type="expression" dxfId="726" priority="726">
      <formula>AH399="NO"</formula>
    </cfRule>
  </conditionalFormatting>
  <conditionalFormatting sqref="H399">
    <cfRule type="expression" dxfId="725" priority="725">
      <formula>$AK399="NO"</formula>
    </cfRule>
  </conditionalFormatting>
  <conditionalFormatting sqref="I399">
    <cfRule type="expression" dxfId="724" priority="724">
      <formula>AND($AL399="NO",I399&lt;&gt;"No aplica")</formula>
    </cfRule>
  </conditionalFormatting>
  <conditionalFormatting sqref="E399">
    <cfRule type="expression" dxfId="723" priority="723">
      <formula>AI399="NO"</formula>
    </cfRule>
  </conditionalFormatting>
  <conditionalFormatting sqref="D399">
    <cfRule type="expression" dxfId="722" priority="722">
      <formula>$AH399="NO"</formula>
    </cfRule>
  </conditionalFormatting>
  <conditionalFormatting sqref="D398:E398">
    <cfRule type="expression" dxfId="721" priority="721">
      <formula>AH398="NO"</formula>
    </cfRule>
  </conditionalFormatting>
  <conditionalFormatting sqref="H398">
    <cfRule type="expression" dxfId="720" priority="720">
      <formula>$AK398="NO"</formula>
    </cfRule>
  </conditionalFormatting>
  <conditionalFormatting sqref="I398">
    <cfRule type="expression" dxfId="719" priority="719">
      <formula>AND($AL398="NO",I398&lt;&gt;"No aplica")</formula>
    </cfRule>
  </conditionalFormatting>
  <conditionalFormatting sqref="E398">
    <cfRule type="expression" dxfId="718" priority="718">
      <formula>AI398="NO"</formula>
    </cfRule>
  </conditionalFormatting>
  <conditionalFormatting sqref="D398">
    <cfRule type="expression" dxfId="717" priority="717">
      <formula>$AH398="NO"</formula>
    </cfRule>
  </conditionalFormatting>
  <conditionalFormatting sqref="D397:E397">
    <cfRule type="expression" dxfId="716" priority="716">
      <formula>AH397="NO"</formula>
    </cfRule>
  </conditionalFormatting>
  <conditionalFormatting sqref="H397">
    <cfRule type="expression" dxfId="715" priority="715">
      <formula>$AK397="NO"</formula>
    </cfRule>
  </conditionalFormatting>
  <conditionalFormatting sqref="I397">
    <cfRule type="expression" dxfId="714" priority="714">
      <formula>AND($AL397="NO",I397&lt;&gt;"No aplica")</formula>
    </cfRule>
  </conditionalFormatting>
  <conditionalFormatting sqref="E397">
    <cfRule type="expression" dxfId="713" priority="713">
      <formula>AI397="NO"</formula>
    </cfRule>
  </conditionalFormatting>
  <conditionalFormatting sqref="D397">
    <cfRule type="expression" dxfId="712" priority="712">
      <formula>$AH397="NO"</formula>
    </cfRule>
  </conditionalFormatting>
  <conditionalFormatting sqref="D396:E396">
    <cfRule type="expression" dxfId="711" priority="711">
      <formula>AH396="NO"</formula>
    </cfRule>
  </conditionalFormatting>
  <conditionalFormatting sqref="H396">
    <cfRule type="expression" dxfId="710" priority="710">
      <formula>$AK396="NO"</formula>
    </cfRule>
  </conditionalFormatting>
  <conditionalFormatting sqref="I396">
    <cfRule type="expression" dxfId="709" priority="709">
      <formula>AND($AL396="NO",I396&lt;&gt;"No aplica")</formula>
    </cfRule>
  </conditionalFormatting>
  <conditionalFormatting sqref="E396">
    <cfRule type="expression" dxfId="708" priority="708">
      <formula>AI396="NO"</formula>
    </cfRule>
  </conditionalFormatting>
  <conditionalFormatting sqref="D396">
    <cfRule type="expression" dxfId="707" priority="707">
      <formula>$AH396="NO"</formula>
    </cfRule>
  </conditionalFormatting>
  <conditionalFormatting sqref="D395:E395">
    <cfRule type="expression" dxfId="706" priority="706">
      <formula>AH395="NO"</formula>
    </cfRule>
  </conditionalFormatting>
  <conditionalFormatting sqref="H395">
    <cfRule type="expression" dxfId="705" priority="705">
      <formula>$AK395="NO"</formula>
    </cfRule>
  </conditionalFormatting>
  <conditionalFormatting sqref="E395">
    <cfRule type="expression" dxfId="704" priority="704">
      <formula>AI395="NO"</formula>
    </cfRule>
  </conditionalFormatting>
  <conditionalFormatting sqref="D395">
    <cfRule type="expression" dxfId="703" priority="703">
      <formula>$AH395="NO"</formula>
    </cfRule>
  </conditionalFormatting>
  <conditionalFormatting sqref="H394">
    <cfRule type="expression" dxfId="702" priority="702">
      <formula>$AK394="NO"</formula>
    </cfRule>
  </conditionalFormatting>
  <conditionalFormatting sqref="D393:E393">
    <cfRule type="expression" dxfId="701" priority="701">
      <formula>AH393="NO"</formula>
    </cfRule>
  </conditionalFormatting>
  <conditionalFormatting sqref="H393">
    <cfRule type="expression" dxfId="700" priority="700">
      <formula>$AK393="NO"</formula>
    </cfRule>
  </conditionalFormatting>
  <conditionalFormatting sqref="E393">
    <cfRule type="expression" dxfId="699" priority="699">
      <formula>AI393="NO"</formula>
    </cfRule>
  </conditionalFormatting>
  <conditionalFormatting sqref="D393">
    <cfRule type="expression" dxfId="698" priority="698">
      <formula>$AH393="NO"</formula>
    </cfRule>
  </conditionalFormatting>
  <conditionalFormatting sqref="H392">
    <cfRule type="expression" dxfId="697" priority="697">
      <formula>$AK392="NO"</formula>
    </cfRule>
  </conditionalFormatting>
  <conditionalFormatting sqref="I392">
    <cfRule type="expression" dxfId="696" priority="696">
      <formula>AND($AL392="NO",I392&lt;&gt;"No aplica")</formula>
    </cfRule>
  </conditionalFormatting>
  <conditionalFormatting sqref="D391:E391">
    <cfRule type="expression" dxfId="695" priority="695">
      <formula>AH391="NO"</formula>
    </cfRule>
  </conditionalFormatting>
  <conditionalFormatting sqref="H391">
    <cfRule type="expression" dxfId="694" priority="694">
      <formula>$AK391="NO"</formula>
    </cfRule>
  </conditionalFormatting>
  <conditionalFormatting sqref="I391">
    <cfRule type="expression" dxfId="693" priority="693">
      <formula>AND($AL391="NO",I391&lt;&gt;"No aplica")</formula>
    </cfRule>
  </conditionalFormatting>
  <conditionalFormatting sqref="E391">
    <cfRule type="expression" dxfId="692" priority="692">
      <formula>AI391="NO"</formula>
    </cfRule>
  </conditionalFormatting>
  <conditionalFormatting sqref="D391">
    <cfRule type="expression" dxfId="691" priority="691">
      <formula>$AH391="NO"</formula>
    </cfRule>
  </conditionalFormatting>
  <conditionalFormatting sqref="D390:E390">
    <cfRule type="expression" dxfId="690" priority="690">
      <formula>AH390="NO"</formula>
    </cfRule>
  </conditionalFormatting>
  <conditionalFormatting sqref="H390">
    <cfRule type="expression" dxfId="689" priority="689">
      <formula>$AK390="NO"</formula>
    </cfRule>
  </conditionalFormatting>
  <conditionalFormatting sqref="I390">
    <cfRule type="expression" dxfId="688" priority="688">
      <formula>AND($AL390="NO",I390&lt;&gt;"No aplica")</formula>
    </cfRule>
  </conditionalFormatting>
  <conditionalFormatting sqref="E390">
    <cfRule type="expression" dxfId="687" priority="687">
      <formula>AI390="NO"</formula>
    </cfRule>
  </conditionalFormatting>
  <conditionalFormatting sqref="D390">
    <cfRule type="expression" dxfId="686" priority="686">
      <formula>$AH390="NO"</formula>
    </cfRule>
  </conditionalFormatting>
  <conditionalFormatting sqref="D525:E525">
    <cfRule type="expression" dxfId="685" priority="685">
      <formula>AH525="NO"</formula>
    </cfRule>
  </conditionalFormatting>
  <conditionalFormatting sqref="H525">
    <cfRule type="expression" dxfId="684" priority="684">
      <formula>$AK525="NO"</formula>
    </cfRule>
  </conditionalFormatting>
  <conditionalFormatting sqref="I525">
    <cfRule type="expression" dxfId="683" priority="683">
      <formula>AND($AL525="NO",I525&lt;&gt;"No aplica")</formula>
    </cfRule>
  </conditionalFormatting>
  <conditionalFormatting sqref="E525">
    <cfRule type="expression" dxfId="682" priority="682">
      <formula>AI525="NO"</formula>
    </cfRule>
  </conditionalFormatting>
  <conditionalFormatting sqref="D525">
    <cfRule type="expression" dxfId="681" priority="681">
      <formula>$AH525="NO"</formula>
    </cfRule>
  </conditionalFormatting>
  <conditionalFormatting sqref="D438:E438">
    <cfRule type="expression" dxfId="680" priority="680">
      <formula>AH438="NO"</formula>
    </cfRule>
  </conditionalFormatting>
  <conditionalFormatting sqref="H438">
    <cfRule type="expression" dxfId="679" priority="679">
      <formula>$AK438="NO"</formula>
    </cfRule>
  </conditionalFormatting>
  <conditionalFormatting sqref="I438">
    <cfRule type="expression" dxfId="678" priority="678">
      <formula>AND($AL438="NO",I438&lt;&gt;"No aplica")</formula>
    </cfRule>
  </conditionalFormatting>
  <conditionalFormatting sqref="E438">
    <cfRule type="expression" dxfId="677" priority="677">
      <formula>AI438="NO"</formula>
    </cfRule>
  </conditionalFormatting>
  <conditionalFormatting sqref="D438">
    <cfRule type="expression" dxfId="676" priority="676">
      <formula>$AH438="NO"</formula>
    </cfRule>
  </conditionalFormatting>
  <conditionalFormatting sqref="D422:E422">
    <cfRule type="expression" dxfId="675" priority="675">
      <formula>AH422="NO"</formula>
    </cfRule>
  </conditionalFormatting>
  <conditionalFormatting sqref="H422">
    <cfRule type="expression" dxfId="674" priority="674">
      <formula>$AK422="NO"</formula>
    </cfRule>
  </conditionalFormatting>
  <conditionalFormatting sqref="I422">
    <cfRule type="expression" dxfId="673" priority="673">
      <formula>AND($AL422="NO",I422&lt;&gt;"No aplica")</formula>
    </cfRule>
  </conditionalFormatting>
  <conditionalFormatting sqref="E422">
    <cfRule type="expression" dxfId="672" priority="672">
      <formula>AI422="NO"</formula>
    </cfRule>
  </conditionalFormatting>
  <conditionalFormatting sqref="D422">
    <cfRule type="expression" dxfId="671" priority="671">
      <formula>$AH422="NO"</formula>
    </cfRule>
  </conditionalFormatting>
  <conditionalFormatting sqref="D415:E415">
    <cfRule type="expression" dxfId="670" priority="670">
      <formula>AH415="NO"</formula>
    </cfRule>
  </conditionalFormatting>
  <conditionalFormatting sqref="H415">
    <cfRule type="expression" dxfId="669" priority="669">
      <formula>$AK415="NO"</formula>
    </cfRule>
  </conditionalFormatting>
  <conditionalFormatting sqref="I415">
    <cfRule type="expression" dxfId="668" priority="668">
      <formula>AND($AL415="NO",I415&lt;&gt;"No aplica")</formula>
    </cfRule>
  </conditionalFormatting>
  <conditionalFormatting sqref="E415">
    <cfRule type="expression" dxfId="667" priority="667">
      <formula>AI415="NO"</formula>
    </cfRule>
  </conditionalFormatting>
  <conditionalFormatting sqref="D415">
    <cfRule type="expression" dxfId="666" priority="666">
      <formula>$AH415="NO"</formula>
    </cfRule>
  </conditionalFormatting>
  <conditionalFormatting sqref="D414:E414">
    <cfRule type="expression" dxfId="665" priority="665">
      <formula>AH414="NO"</formula>
    </cfRule>
  </conditionalFormatting>
  <conditionalFormatting sqref="H414">
    <cfRule type="expression" dxfId="664" priority="664">
      <formula>$AK414="NO"</formula>
    </cfRule>
  </conditionalFormatting>
  <conditionalFormatting sqref="I414">
    <cfRule type="expression" dxfId="663" priority="663">
      <formula>AND($AL414="NO",I414&lt;&gt;"No aplica")</formula>
    </cfRule>
  </conditionalFormatting>
  <conditionalFormatting sqref="E414">
    <cfRule type="expression" dxfId="662" priority="662">
      <formula>AI414="NO"</formula>
    </cfRule>
  </conditionalFormatting>
  <conditionalFormatting sqref="D414">
    <cfRule type="expression" dxfId="661" priority="661">
      <formula>$AH414="NO"</formula>
    </cfRule>
  </conditionalFormatting>
  <conditionalFormatting sqref="D413:E413">
    <cfRule type="expression" dxfId="660" priority="660">
      <formula>AH413="NO"</formula>
    </cfRule>
  </conditionalFormatting>
  <conditionalFormatting sqref="H413">
    <cfRule type="expression" dxfId="659" priority="659">
      <formula>$AK413="NO"</formula>
    </cfRule>
  </conditionalFormatting>
  <conditionalFormatting sqref="I413">
    <cfRule type="expression" dxfId="658" priority="658">
      <formula>AND($AL413="NO",I413&lt;&gt;"No aplica")</formula>
    </cfRule>
  </conditionalFormatting>
  <conditionalFormatting sqref="E413">
    <cfRule type="expression" dxfId="657" priority="657">
      <formula>AI413="NO"</formula>
    </cfRule>
  </conditionalFormatting>
  <conditionalFormatting sqref="D413">
    <cfRule type="expression" dxfId="656" priority="656">
      <formula>$AH413="NO"</formula>
    </cfRule>
  </conditionalFormatting>
  <conditionalFormatting sqref="D412:E412">
    <cfRule type="expression" dxfId="655" priority="655">
      <formula>AH412="NO"</formula>
    </cfRule>
  </conditionalFormatting>
  <conditionalFormatting sqref="H412">
    <cfRule type="expression" dxfId="654" priority="654">
      <formula>$AK412="NO"</formula>
    </cfRule>
  </conditionalFormatting>
  <conditionalFormatting sqref="I412">
    <cfRule type="expression" dxfId="653" priority="653">
      <formula>AND($AL412="NO",I412&lt;&gt;"No aplica")</formula>
    </cfRule>
  </conditionalFormatting>
  <conditionalFormatting sqref="E412">
    <cfRule type="expression" dxfId="652" priority="652">
      <formula>AI412="NO"</formula>
    </cfRule>
  </conditionalFormatting>
  <conditionalFormatting sqref="D412">
    <cfRule type="expression" dxfId="651" priority="651">
      <formula>$AH412="NO"</formula>
    </cfRule>
  </conditionalFormatting>
  <conditionalFormatting sqref="D411:E411">
    <cfRule type="expression" dxfId="650" priority="650">
      <formula>AH411="NO"</formula>
    </cfRule>
  </conditionalFormatting>
  <conditionalFormatting sqref="H411">
    <cfRule type="expression" dxfId="649" priority="649">
      <formula>$AK411="NO"</formula>
    </cfRule>
  </conditionalFormatting>
  <conditionalFormatting sqref="I411">
    <cfRule type="expression" dxfId="648" priority="648">
      <formula>AND($AL411="NO",I411&lt;&gt;"No aplica")</formula>
    </cfRule>
  </conditionalFormatting>
  <conditionalFormatting sqref="E411">
    <cfRule type="expression" dxfId="647" priority="647">
      <formula>AI411="NO"</formula>
    </cfRule>
  </conditionalFormatting>
  <conditionalFormatting sqref="D411">
    <cfRule type="expression" dxfId="646" priority="646">
      <formula>$AH411="NO"</formula>
    </cfRule>
  </conditionalFormatting>
  <conditionalFormatting sqref="D410:E410">
    <cfRule type="expression" dxfId="645" priority="645">
      <formula>AH410="NO"</formula>
    </cfRule>
  </conditionalFormatting>
  <conditionalFormatting sqref="H410">
    <cfRule type="expression" dxfId="644" priority="644">
      <formula>$AK410="NO"</formula>
    </cfRule>
  </conditionalFormatting>
  <conditionalFormatting sqref="I410">
    <cfRule type="expression" dxfId="643" priority="643">
      <formula>AND($AL410="NO",I410&lt;&gt;"No aplica")</formula>
    </cfRule>
  </conditionalFormatting>
  <conditionalFormatting sqref="E410">
    <cfRule type="expression" dxfId="642" priority="642">
      <formula>AI410="NO"</formula>
    </cfRule>
  </conditionalFormatting>
  <conditionalFormatting sqref="D410">
    <cfRule type="expression" dxfId="641" priority="641">
      <formula>$AH410="NO"</formula>
    </cfRule>
  </conditionalFormatting>
  <conditionalFormatting sqref="D409:E409">
    <cfRule type="expression" dxfId="640" priority="640">
      <formula>AH409="NO"</formula>
    </cfRule>
  </conditionalFormatting>
  <conditionalFormatting sqref="H409">
    <cfRule type="expression" dxfId="639" priority="639">
      <formula>$AK409="NO"</formula>
    </cfRule>
  </conditionalFormatting>
  <conditionalFormatting sqref="I409">
    <cfRule type="expression" dxfId="638" priority="638">
      <formula>AND($AL409="NO",I409&lt;&gt;"No aplica")</formula>
    </cfRule>
  </conditionalFormatting>
  <conditionalFormatting sqref="E409">
    <cfRule type="expression" dxfId="637" priority="637">
      <formula>AI409="NO"</formula>
    </cfRule>
  </conditionalFormatting>
  <conditionalFormatting sqref="D409">
    <cfRule type="expression" dxfId="636" priority="636">
      <formula>$AH409="NO"</formula>
    </cfRule>
  </conditionalFormatting>
  <conditionalFormatting sqref="D408:E408">
    <cfRule type="expression" dxfId="635" priority="635">
      <formula>AH408="NO"</formula>
    </cfRule>
  </conditionalFormatting>
  <conditionalFormatting sqref="H408">
    <cfRule type="expression" dxfId="634" priority="634">
      <formula>$AK408="NO"</formula>
    </cfRule>
  </conditionalFormatting>
  <conditionalFormatting sqref="I408">
    <cfRule type="expression" dxfId="633" priority="633">
      <formula>AND($AL408="NO",I408&lt;&gt;"No aplica")</formula>
    </cfRule>
  </conditionalFormatting>
  <conditionalFormatting sqref="E408">
    <cfRule type="expression" dxfId="632" priority="632">
      <formula>AI408="NO"</formula>
    </cfRule>
  </conditionalFormatting>
  <conditionalFormatting sqref="D408">
    <cfRule type="expression" dxfId="631" priority="631">
      <formula>$AH408="NO"</formula>
    </cfRule>
  </conditionalFormatting>
  <conditionalFormatting sqref="D407:E407">
    <cfRule type="expression" dxfId="630" priority="630">
      <formula>AH407="NO"</formula>
    </cfRule>
  </conditionalFormatting>
  <conditionalFormatting sqref="H407">
    <cfRule type="expression" dxfId="629" priority="629">
      <formula>$AK407="NO"</formula>
    </cfRule>
  </conditionalFormatting>
  <conditionalFormatting sqref="I407">
    <cfRule type="expression" dxfId="628" priority="628">
      <formula>AND($AL407="NO",I407&lt;&gt;"No aplica")</formula>
    </cfRule>
  </conditionalFormatting>
  <conditionalFormatting sqref="E407">
    <cfRule type="expression" dxfId="627" priority="627">
      <formula>AI407="NO"</formula>
    </cfRule>
  </conditionalFormatting>
  <conditionalFormatting sqref="D407">
    <cfRule type="expression" dxfId="626" priority="626">
      <formula>$AH407="NO"</formula>
    </cfRule>
  </conditionalFormatting>
  <conditionalFormatting sqref="D406:E406">
    <cfRule type="expression" dxfId="625" priority="625">
      <formula>AH406="NO"</formula>
    </cfRule>
  </conditionalFormatting>
  <conditionalFormatting sqref="H406">
    <cfRule type="expression" dxfId="624" priority="624">
      <formula>$AK406="NO"</formula>
    </cfRule>
  </conditionalFormatting>
  <conditionalFormatting sqref="I406">
    <cfRule type="expression" dxfId="623" priority="623">
      <formula>AND($AL406="NO",I406&lt;&gt;"No aplica")</formula>
    </cfRule>
  </conditionalFormatting>
  <conditionalFormatting sqref="E406">
    <cfRule type="expression" dxfId="622" priority="622">
      <formula>AI406="NO"</formula>
    </cfRule>
  </conditionalFormatting>
  <conditionalFormatting sqref="D406">
    <cfRule type="expression" dxfId="621" priority="621">
      <formula>$AH406="NO"</formula>
    </cfRule>
  </conditionalFormatting>
  <conditionalFormatting sqref="D434:E434">
    <cfRule type="expression" dxfId="620" priority="620">
      <formula>AH434="NO"</formula>
    </cfRule>
  </conditionalFormatting>
  <conditionalFormatting sqref="H434">
    <cfRule type="expression" dxfId="619" priority="619">
      <formula>$AK434="NO"</formula>
    </cfRule>
  </conditionalFormatting>
  <conditionalFormatting sqref="I434">
    <cfRule type="expression" dxfId="618" priority="618">
      <formula>AND($AL434="NO",I434&lt;&gt;"No aplica")</formula>
    </cfRule>
  </conditionalFormatting>
  <conditionalFormatting sqref="E434">
    <cfRule type="expression" dxfId="617" priority="617">
      <formula>AI434="NO"</formula>
    </cfRule>
  </conditionalFormatting>
  <conditionalFormatting sqref="D434">
    <cfRule type="expression" dxfId="616" priority="616">
      <formula>$AH434="NO"</formula>
    </cfRule>
  </conditionalFormatting>
  <conditionalFormatting sqref="D430:E430">
    <cfRule type="expression" dxfId="615" priority="615">
      <formula>AH430="NO"</formula>
    </cfRule>
  </conditionalFormatting>
  <conditionalFormatting sqref="H430">
    <cfRule type="expression" dxfId="614" priority="614">
      <formula>$AK430="NO"</formula>
    </cfRule>
  </conditionalFormatting>
  <conditionalFormatting sqref="I430">
    <cfRule type="expression" dxfId="613" priority="613">
      <formula>AND($AL430="NO",I430&lt;&gt;"No aplica")</formula>
    </cfRule>
  </conditionalFormatting>
  <conditionalFormatting sqref="E430">
    <cfRule type="expression" dxfId="612" priority="612">
      <formula>AI430="NO"</formula>
    </cfRule>
  </conditionalFormatting>
  <conditionalFormatting sqref="D430">
    <cfRule type="expression" dxfId="611" priority="611">
      <formula>$AH430="NO"</formula>
    </cfRule>
  </conditionalFormatting>
  <conditionalFormatting sqref="D426:E426">
    <cfRule type="expression" dxfId="610" priority="610">
      <formula>AH426="NO"</formula>
    </cfRule>
  </conditionalFormatting>
  <conditionalFormatting sqref="H426">
    <cfRule type="expression" dxfId="609" priority="609">
      <formula>$AK426="NO"</formula>
    </cfRule>
  </conditionalFormatting>
  <conditionalFormatting sqref="I426">
    <cfRule type="expression" dxfId="608" priority="608">
      <formula>AND($AL426="NO",I426&lt;&gt;"No aplica")</formula>
    </cfRule>
  </conditionalFormatting>
  <conditionalFormatting sqref="E426">
    <cfRule type="expression" dxfId="607" priority="607">
      <formula>AI426="NO"</formula>
    </cfRule>
  </conditionalFormatting>
  <conditionalFormatting sqref="D426">
    <cfRule type="expression" dxfId="606" priority="606">
      <formula>$AH426="NO"</formula>
    </cfRule>
  </conditionalFormatting>
  <conditionalFormatting sqref="D425:E425">
    <cfRule type="expression" dxfId="605" priority="605">
      <formula>AH425="NO"</formula>
    </cfRule>
  </conditionalFormatting>
  <conditionalFormatting sqref="H425">
    <cfRule type="expression" dxfId="604" priority="604">
      <formula>$AK425="NO"</formula>
    </cfRule>
  </conditionalFormatting>
  <conditionalFormatting sqref="I425">
    <cfRule type="expression" dxfId="603" priority="603">
      <formula>AND($AL425="NO",I425&lt;&gt;"No aplica")</formula>
    </cfRule>
  </conditionalFormatting>
  <conditionalFormatting sqref="E425">
    <cfRule type="expression" dxfId="602" priority="602">
      <formula>AI425="NO"</formula>
    </cfRule>
  </conditionalFormatting>
  <conditionalFormatting sqref="D425">
    <cfRule type="expression" dxfId="601" priority="601">
      <formula>$AH425="NO"</formula>
    </cfRule>
  </conditionalFormatting>
  <conditionalFormatting sqref="D424:E424">
    <cfRule type="expression" dxfId="600" priority="600">
      <formula>AH424="NO"</formula>
    </cfRule>
  </conditionalFormatting>
  <conditionalFormatting sqref="H424">
    <cfRule type="expression" dxfId="599" priority="599">
      <formula>$AK424="NO"</formula>
    </cfRule>
  </conditionalFormatting>
  <conditionalFormatting sqref="I424">
    <cfRule type="expression" dxfId="598" priority="598">
      <formula>AND($AL424="NO",I424&lt;&gt;"No aplica")</formula>
    </cfRule>
  </conditionalFormatting>
  <conditionalFormatting sqref="E424">
    <cfRule type="expression" dxfId="597" priority="597">
      <formula>AI424="NO"</formula>
    </cfRule>
  </conditionalFormatting>
  <conditionalFormatting sqref="D424">
    <cfRule type="expression" dxfId="596" priority="596">
      <formula>$AH424="NO"</formula>
    </cfRule>
  </conditionalFormatting>
  <conditionalFormatting sqref="D423:E423">
    <cfRule type="expression" dxfId="595" priority="595">
      <formula>AH423="NO"</formula>
    </cfRule>
  </conditionalFormatting>
  <conditionalFormatting sqref="H423">
    <cfRule type="expression" dxfId="594" priority="594">
      <formula>$AK423="NO"</formula>
    </cfRule>
  </conditionalFormatting>
  <conditionalFormatting sqref="I423">
    <cfRule type="expression" dxfId="593" priority="593">
      <formula>AND($AL423="NO",I423&lt;&gt;"No aplica")</formula>
    </cfRule>
  </conditionalFormatting>
  <conditionalFormatting sqref="E423">
    <cfRule type="expression" dxfId="592" priority="592">
      <formula>AI423="NO"</formula>
    </cfRule>
  </conditionalFormatting>
  <conditionalFormatting sqref="D423">
    <cfRule type="expression" dxfId="591" priority="591">
      <formula>$AH423="NO"</formula>
    </cfRule>
  </conditionalFormatting>
  <conditionalFormatting sqref="D421:E421">
    <cfRule type="expression" dxfId="590" priority="590">
      <formula>AH421="NO"</formula>
    </cfRule>
  </conditionalFormatting>
  <conditionalFormatting sqref="H421">
    <cfRule type="expression" dxfId="589" priority="589">
      <formula>$AK421="NO"</formula>
    </cfRule>
  </conditionalFormatting>
  <conditionalFormatting sqref="I421">
    <cfRule type="expression" dxfId="588" priority="588">
      <formula>AND($AL421="NO",I421&lt;&gt;"No aplica")</formula>
    </cfRule>
  </conditionalFormatting>
  <conditionalFormatting sqref="E421">
    <cfRule type="expression" dxfId="587" priority="587">
      <formula>AI421="NO"</formula>
    </cfRule>
  </conditionalFormatting>
  <conditionalFormatting sqref="D421">
    <cfRule type="expression" dxfId="586" priority="586">
      <formula>$AH421="NO"</formula>
    </cfRule>
  </conditionalFormatting>
  <conditionalFormatting sqref="D420:E420">
    <cfRule type="expression" dxfId="585" priority="585">
      <formula>AH420="NO"</formula>
    </cfRule>
  </conditionalFormatting>
  <conditionalFormatting sqref="H420">
    <cfRule type="expression" dxfId="584" priority="584">
      <formula>$AK420="NO"</formula>
    </cfRule>
  </conditionalFormatting>
  <conditionalFormatting sqref="I420">
    <cfRule type="expression" dxfId="583" priority="583">
      <formula>AND($AL420="NO",I420&lt;&gt;"No aplica")</formula>
    </cfRule>
  </conditionalFormatting>
  <conditionalFormatting sqref="E420">
    <cfRule type="expression" dxfId="582" priority="582">
      <formula>AI420="NO"</formula>
    </cfRule>
  </conditionalFormatting>
  <conditionalFormatting sqref="D420">
    <cfRule type="expression" dxfId="581" priority="581">
      <formula>$AH420="NO"</formula>
    </cfRule>
  </conditionalFormatting>
  <conditionalFormatting sqref="D419:E419">
    <cfRule type="expression" dxfId="580" priority="580">
      <formula>AH419="NO"</formula>
    </cfRule>
  </conditionalFormatting>
  <conditionalFormatting sqref="H419">
    <cfRule type="expression" dxfId="579" priority="579">
      <formula>$AK419="NO"</formula>
    </cfRule>
  </conditionalFormatting>
  <conditionalFormatting sqref="I419">
    <cfRule type="expression" dxfId="578" priority="578">
      <formula>AND($AL419="NO",I419&lt;&gt;"No aplica")</formula>
    </cfRule>
  </conditionalFormatting>
  <conditionalFormatting sqref="E419">
    <cfRule type="expression" dxfId="577" priority="577">
      <formula>AI419="NO"</formula>
    </cfRule>
  </conditionalFormatting>
  <conditionalFormatting sqref="D419">
    <cfRule type="expression" dxfId="576" priority="576">
      <formula>$AH419="NO"</formula>
    </cfRule>
  </conditionalFormatting>
  <conditionalFormatting sqref="D418:E418">
    <cfRule type="expression" dxfId="575" priority="575">
      <formula>AH418="NO"</formula>
    </cfRule>
  </conditionalFormatting>
  <conditionalFormatting sqref="H418">
    <cfRule type="expression" dxfId="574" priority="574">
      <formula>$AK418="NO"</formula>
    </cfRule>
  </conditionalFormatting>
  <conditionalFormatting sqref="I418">
    <cfRule type="expression" dxfId="573" priority="573">
      <formula>AND($AL418="NO",I418&lt;&gt;"No aplica")</formula>
    </cfRule>
  </conditionalFormatting>
  <conditionalFormatting sqref="E418">
    <cfRule type="expression" dxfId="572" priority="572">
      <formula>AI418="NO"</formula>
    </cfRule>
  </conditionalFormatting>
  <conditionalFormatting sqref="D418">
    <cfRule type="expression" dxfId="571" priority="571">
      <formula>$AH418="NO"</formula>
    </cfRule>
  </conditionalFormatting>
  <conditionalFormatting sqref="D417:E417">
    <cfRule type="expression" dxfId="570" priority="570">
      <formula>AH417="NO"</formula>
    </cfRule>
  </conditionalFormatting>
  <conditionalFormatting sqref="H417">
    <cfRule type="expression" dxfId="569" priority="569">
      <formula>$AK417="NO"</formula>
    </cfRule>
  </conditionalFormatting>
  <conditionalFormatting sqref="I417">
    <cfRule type="expression" dxfId="568" priority="568">
      <formula>AND($AL417="NO",I417&lt;&gt;"No aplica")</formula>
    </cfRule>
  </conditionalFormatting>
  <conditionalFormatting sqref="E417">
    <cfRule type="expression" dxfId="567" priority="567">
      <formula>AI417="NO"</formula>
    </cfRule>
  </conditionalFormatting>
  <conditionalFormatting sqref="D417">
    <cfRule type="expression" dxfId="566" priority="566">
      <formula>$AH417="NO"</formula>
    </cfRule>
  </conditionalFormatting>
  <conditionalFormatting sqref="D416:E416">
    <cfRule type="expression" dxfId="565" priority="565">
      <formula>AH416="NO"</formula>
    </cfRule>
  </conditionalFormatting>
  <conditionalFormatting sqref="H416">
    <cfRule type="expression" dxfId="564" priority="564">
      <formula>$AK416="NO"</formula>
    </cfRule>
  </conditionalFormatting>
  <conditionalFormatting sqref="I416">
    <cfRule type="expression" dxfId="563" priority="563">
      <formula>AND($AL416="NO",I416&lt;&gt;"No aplica")</formula>
    </cfRule>
  </conditionalFormatting>
  <conditionalFormatting sqref="E416">
    <cfRule type="expression" dxfId="562" priority="562">
      <formula>AI416="NO"</formula>
    </cfRule>
  </conditionalFormatting>
  <conditionalFormatting sqref="D416">
    <cfRule type="expression" dxfId="561" priority="561">
      <formula>$AH416="NO"</formula>
    </cfRule>
  </conditionalFormatting>
  <conditionalFormatting sqref="D437:E437">
    <cfRule type="expression" dxfId="560" priority="560">
      <formula>AH437="NO"</formula>
    </cfRule>
  </conditionalFormatting>
  <conditionalFormatting sqref="H437">
    <cfRule type="expression" dxfId="559" priority="559">
      <formula>$AK437="NO"</formula>
    </cfRule>
  </conditionalFormatting>
  <conditionalFormatting sqref="I437">
    <cfRule type="expression" dxfId="558" priority="558">
      <formula>AND($AL437="NO",I437&lt;&gt;"No aplica")</formula>
    </cfRule>
  </conditionalFormatting>
  <conditionalFormatting sqref="E437">
    <cfRule type="expression" dxfId="557" priority="557">
      <formula>AI437="NO"</formula>
    </cfRule>
  </conditionalFormatting>
  <conditionalFormatting sqref="D437">
    <cfRule type="expression" dxfId="556" priority="556">
      <formula>$AH437="NO"</formula>
    </cfRule>
  </conditionalFormatting>
  <conditionalFormatting sqref="D436:E436">
    <cfRule type="expression" dxfId="555" priority="555">
      <formula>AH436="NO"</formula>
    </cfRule>
  </conditionalFormatting>
  <conditionalFormatting sqref="H436">
    <cfRule type="expression" dxfId="554" priority="554">
      <formula>$AK436="NO"</formula>
    </cfRule>
  </conditionalFormatting>
  <conditionalFormatting sqref="I436">
    <cfRule type="expression" dxfId="553" priority="553">
      <formula>AND($AL436="NO",I436&lt;&gt;"No aplica")</formula>
    </cfRule>
  </conditionalFormatting>
  <conditionalFormatting sqref="E436">
    <cfRule type="expression" dxfId="552" priority="552">
      <formula>AI436="NO"</formula>
    </cfRule>
  </conditionalFormatting>
  <conditionalFormatting sqref="D436">
    <cfRule type="expression" dxfId="551" priority="551">
      <formula>$AH436="NO"</formula>
    </cfRule>
  </conditionalFormatting>
  <conditionalFormatting sqref="D435:E435">
    <cfRule type="expression" dxfId="550" priority="550">
      <formula>AH435="NO"</formula>
    </cfRule>
  </conditionalFormatting>
  <conditionalFormatting sqref="H435">
    <cfRule type="expression" dxfId="549" priority="549">
      <formula>$AK435="NO"</formula>
    </cfRule>
  </conditionalFormatting>
  <conditionalFormatting sqref="I435">
    <cfRule type="expression" dxfId="548" priority="548">
      <formula>AND($AL435="NO",I435&lt;&gt;"No aplica")</formula>
    </cfRule>
  </conditionalFormatting>
  <conditionalFormatting sqref="E435">
    <cfRule type="expression" dxfId="547" priority="547">
      <formula>AI435="NO"</formula>
    </cfRule>
  </conditionalFormatting>
  <conditionalFormatting sqref="D435">
    <cfRule type="expression" dxfId="546" priority="546">
      <formula>$AH435="NO"</formula>
    </cfRule>
  </conditionalFormatting>
  <conditionalFormatting sqref="D433:E433">
    <cfRule type="expression" dxfId="545" priority="545">
      <formula>AH433="NO"</formula>
    </cfRule>
  </conditionalFormatting>
  <conditionalFormatting sqref="H433">
    <cfRule type="expression" dxfId="544" priority="544">
      <formula>$AK433="NO"</formula>
    </cfRule>
  </conditionalFormatting>
  <conditionalFormatting sqref="I433">
    <cfRule type="expression" dxfId="543" priority="543">
      <formula>AND($AL433="NO",I433&lt;&gt;"No aplica")</formula>
    </cfRule>
  </conditionalFormatting>
  <conditionalFormatting sqref="E433">
    <cfRule type="expression" dxfId="542" priority="542">
      <formula>AI433="NO"</formula>
    </cfRule>
  </conditionalFormatting>
  <conditionalFormatting sqref="D433">
    <cfRule type="expression" dxfId="541" priority="541">
      <formula>$AH433="NO"</formula>
    </cfRule>
  </conditionalFormatting>
  <conditionalFormatting sqref="D432:E432">
    <cfRule type="expression" dxfId="540" priority="540">
      <formula>AH432="NO"</formula>
    </cfRule>
  </conditionalFormatting>
  <conditionalFormatting sqref="H432">
    <cfRule type="expression" dxfId="539" priority="539">
      <formula>$AK432="NO"</formula>
    </cfRule>
  </conditionalFormatting>
  <conditionalFormatting sqref="I432">
    <cfRule type="expression" dxfId="538" priority="538">
      <formula>AND($AL432="NO",I432&lt;&gt;"No aplica")</formula>
    </cfRule>
  </conditionalFormatting>
  <conditionalFormatting sqref="E432">
    <cfRule type="expression" dxfId="537" priority="537">
      <formula>AI432="NO"</formula>
    </cfRule>
  </conditionalFormatting>
  <conditionalFormatting sqref="D432">
    <cfRule type="expression" dxfId="536" priority="536">
      <formula>$AH432="NO"</formula>
    </cfRule>
  </conditionalFormatting>
  <conditionalFormatting sqref="D431:E431">
    <cfRule type="expression" dxfId="535" priority="535">
      <formula>AH431="NO"</formula>
    </cfRule>
  </conditionalFormatting>
  <conditionalFormatting sqref="H431">
    <cfRule type="expression" dxfId="534" priority="534">
      <formula>$AK431="NO"</formula>
    </cfRule>
  </conditionalFormatting>
  <conditionalFormatting sqref="I431">
    <cfRule type="expression" dxfId="533" priority="533">
      <formula>AND($AL431="NO",I431&lt;&gt;"No aplica")</formula>
    </cfRule>
  </conditionalFormatting>
  <conditionalFormatting sqref="E431">
    <cfRule type="expression" dxfId="532" priority="532">
      <formula>AI431="NO"</formula>
    </cfRule>
  </conditionalFormatting>
  <conditionalFormatting sqref="D431">
    <cfRule type="expression" dxfId="531" priority="531">
      <formula>$AH431="NO"</formula>
    </cfRule>
  </conditionalFormatting>
  <conditionalFormatting sqref="D429:E429">
    <cfRule type="expression" dxfId="530" priority="530">
      <formula>AH429="NO"</formula>
    </cfRule>
  </conditionalFormatting>
  <conditionalFormatting sqref="H429">
    <cfRule type="expression" dxfId="529" priority="529">
      <formula>$AK429="NO"</formula>
    </cfRule>
  </conditionalFormatting>
  <conditionalFormatting sqref="I429">
    <cfRule type="expression" dxfId="528" priority="528">
      <formula>AND($AL429="NO",I429&lt;&gt;"No aplica")</formula>
    </cfRule>
  </conditionalFormatting>
  <conditionalFormatting sqref="E429">
    <cfRule type="expression" dxfId="527" priority="527">
      <formula>AI429="NO"</formula>
    </cfRule>
  </conditionalFormatting>
  <conditionalFormatting sqref="D429">
    <cfRule type="expression" dxfId="526" priority="526">
      <formula>$AH429="NO"</formula>
    </cfRule>
  </conditionalFormatting>
  <conditionalFormatting sqref="D428:E428">
    <cfRule type="expression" dxfId="525" priority="525">
      <formula>AH428="NO"</formula>
    </cfRule>
  </conditionalFormatting>
  <conditionalFormatting sqref="H428">
    <cfRule type="expression" dxfId="524" priority="524">
      <formula>$AK428="NO"</formula>
    </cfRule>
  </conditionalFormatting>
  <conditionalFormatting sqref="I428">
    <cfRule type="expression" dxfId="523" priority="523">
      <formula>AND($AL428="NO",I428&lt;&gt;"No aplica")</formula>
    </cfRule>
  </conditionalFormatting>
  <conditionalFormatting sqref="E428">
    <cfRule type="expression" dxfId="522" priority="522">
      <formula>AI428="NO"</formula>
    </cfRule>
  </conditionalFormatting>
  <conditionalFormatting sqref="D428">
    <cfRule type="expression" dxfId="521" priority="521">
      <formula>$AH428="NO"</formula>
    </cfRule>
  </conditionalFormatting>
  <conditionalFormatting sqref="D427:E427">
    <cfRule type="expression" dxfId="520" priority="520">
      <formula>AH427="NO"</formula>
    </cfRule>
  </conditionalFormatting>
  <conditionalFormatting sqref="H427">
    <cfRule type="expression" dxfId="519" priority="519">
      <formula>$AK427="NO"</formula>
    </cfRule>
  </conditionalFormatting>
  <conditionalFormatting sqref="I427">
    <cfRule type="expression" dxfId="518" priority="518">
      <formula>AND($AL427="NO",I427&lt;&gt;"No aplica")</formula>
    </cfRule>
  </conditionalFormatting>
  <conditionalFormatting sqref="E427">
    <cfRule type="expression" dxfId="517" priority="517">
      <formula>AI427="NO"</formula>
    </cfRule>
  </conditionalFormatting>
  <conditionalFormatting sqref="D427">
    <cfRule type="expression" dxfId="516" priority="516">
      <formula>$AH427="NO"</formula>
    </cfRule>
  </conditionalFormatting>
  <conditionalFormatting sqref="D451:E451">
    <cfRule type="expression" dxfId="515" priority="515">
      <formula>AH451="NO"</formula>
    </cfRule>
  </conditionalFormatting>
  <conditionalFormatting sqref="H451">
    <cfRule type="expression" dxfId="514" priority="514">
      <formula>$AK451="NO"</formula>
    </cfRule>
  </conditionalFormatting>
  <conditionalFormatting sqref="I451">
    <cfRule type="expression" dxfId="513" priority="513">
      <formula>AND($AL451="NO",I451&lt;&gt;"No aplica")</formula>
    </cfRule>
  </conditionalFormatting>
  <conditionalFormatting sqref="E451">
    <cfRule type="expression" dxfId="512" priority="512">
      <formula>AI451="NO"</formula>
    </cfRule>
  </conditionalFormatting>
  <conditionalFormatting sqref="D451">
    <cfRule type="expression" dxfId="511" priority="511">
      <formula>$AH451="NO"</formula>
    </cfRule>
  </conditionalFormatting>
  <conditionalFormatting sqref="D450:E450">
    <cfRule type="expression" dxfId="510" priority="510">
      <formula>AH450="NO"</formula>
    </cfRule>
  </conditionalFormatting>
  <conditionalFormatting sqref="H450">
    <cfRule type="expression" dxfId="509" priority="509">
      <formula>$AK450="NO"</formula>
    </cfRule>
  </conditionalFormatting>
  <conditionalFormatting sqref="I450">
    <cfRule type="expression" dxfId="508" priority="508">
      <formula>AND($AL450="NO",I450&lt;&gt;"No aplica")</formula>
    </cfRule>
  </conditionalFormatting>
  <conditionalFormatting sqref="E450">
    <cfRule type="expression" dxfId="507" priority="507">
      <formula>AI450="NO"</formula>
    </cfRule>
  </conditionalFormatting>
  <conditionalFormatting sqref="D450">
    <cfRule type="expression" dxfId="506" priority="506">
      <formula>$AH450="NO"</formula>
    </cfRule>
  </conditionalFormatting>
  <conditionalFormatting sqref="D449:E449">
    <cfRule type="expression" dxfId="505" priority="505">
      <formula>AH449="NO"</formula>
    </cfRule>
  </conditionalFormatting>
  <conditionalFormatting sqref="H449">
    <cfRule type="expression" dxfId="504" priority="504">
      <formula>$AK449="NO"</formula>
    </cfRule>
  </conditionalFormatting>
  <conditionalFormatting sqref="I449">
    <cfRule type="expression" dxfId="503" priority="503">
      <formula>AND($AL449="NO",I449&lt;&gt;"No aplica")</formula>
    </cfRule>
  </conditionalFormatting>
  <conditionalFormatting sqref="E449">
    <cfRule type="expression" dxfId="502" priority="502">
      <formula>AI449="NO"</formula>
    </cfRule>
  </conditionalFormatting>
  <conditionalFormatting sqref="D449">
    <cfRule type="expression" dxfId="501" priority="501">
      <formula>$AH449="NO"</formula>
    </cfRule>
  </conditionalFormatting>
  <conditionalFormatting sqref="D448:E448">
    <cfRule type="expression" dxfId="500" priority="500">
      <formula>AH448="NO"</formula>
    </cfRule>
  </conditionalFormatting>
  <conditionalFormatting sqref="H448">
    <cfRule type="expression" dxfId="499" priority="499">
      <formula>$AK448="NO"</formula>
    </cfRule>
  </conditionalFormatting>
  <conditionalFormatting sqref="I448">
    <cfRule type="expression" dxfId="498" priority="498">
      <formula>AND($AL448="NO",I448&lt;&gt;"No aplica")</formula>
    </cfRule>
  </conditionalFormatting>
  <conditionalFormatting sqref="E448">
    <cfRule type="expression" dxfId="497" priority="497">
      <formula>AI448="NO"</formula>
    </cfRule>
  </conditionalFormatting>
  <conditionalFormatting sqref="D448">
    <cfRule type="expression" dxfId="496" priority="496">
      <formula>$AH448="NO"</formula>
    </cfRule>
  </conditionalFormatting>
  <conditionalFormatting sqref="D447:E447">
    <cfRule type="expression" dxfId="495" priority="495">
      <formula>AH447="NO"</formula>
    </cfRule>
  </conditionalFormatting>
  <conditionalFormatting sqref="H447">
    <cfRule type="expression" dxfId="494" priority="494">
      <formula>$AK447="NO"</formula>
    </cfRule>
  </conditionalFormatting>
  <conditionalFormatting sqref="I447">
    <cfRule type="expression" dxfId="493" priority="493">
      <formula>AND($AL447="NO",I447&lt;&gt;"No aplica")</formula>
    </cfRule>
  </conditionalFormatting>
  <conditionalFormatting sqref="E447">
    <cfRule type="expression" dxfId="492" priority="492">
      <formula>AI447="NO"</formula>
    </cfRule>
  </conditionalFormatting>
  <conditionalFormatting sqref="D447">
    <cfRule type="expression" dxfId="491" priority="491">
      <formula>$AH447="NO"</formula>
    </cfRule>
  </conditionalFormatting>
  <conditionalFormatting sqref="D446:E446">
    <cfRule type="expression" dxfId="490" priority="490">
      <formula>AH446="NO"</formula>
    </cfRule>
  </conditionalFormatting>
  <conditionalFormatting sqref="H446">
    <cfRule type="expression" dxfId="489" priority="489">
      <formula>$AK446="NO"</formula>
    </cfRule>
  </conditionalFormatting>
  <conditionalFormatting sqref="I446">
    <cfRule type="expression" dxfId="488" priority="488">
      <formula>AND($AL446="NO",I446&lt;&gt;"No aplica")</formula>
    </cfRule>
  </conditionalFormatting>
  <conditionalFormatting sqref="E446">
    <cfRule type="expression" dxfId="487" priority="487">
      <formula>AI446="NO"</formula>
    </cfRule>
  </conditionalFormatting>
  <conditionalFormatting sqref="D446">
    <cfRule type="expression" dxfId="486" priority="486">
      <formula>$AH446="NO"</formula>
    </cfRule>
  </conditionalFormatting>
  <conditionalFormatting sqref="D445:E445">
    <cfRule type="expression" dxfId="485" priority="485">
      <formula>AH445="NO"</formula>
    </cfRule>
  </conditionalFormatting>
  <conditionalFormatting sqref="H445">
    <cfRule type="expression" dxfId="484" priority="484">
      <formula>$AK445="NO"</formula>
    </cfRule>
  </conditionalFormatting>
  <conditionalFormatting sqref="I445">
    <cfRule type="expression" dxfId="483" priority="483">
      <formula>AND($AL445="NO",I445&lt;&gt;"No aplica")</formula>
    </cfRule>
  </conditionalFormatting>
  <conditionalFormatting sqref="E445">
    <cfRule type="expression" dxfId="482" priority="482">
      <formula>AI445="NO"</formula>
    </cfRule>
  </conditionalFormatting>
  <conditionalFormatting sqref="D445">
    <cfRule type="expression" dxfId="481" priority="481">
      <formula>$AH445="NO"</formula>
    </cfRule>
  </conditionalFormatting>
  <conditionalFormatting sqref="D444:E444">
    <cfRule type="expression" dxfId="480" priority="480">
      <formula>AH444="NO"</formula>
    </cfRule>
  </conditionalFormatting>
  <conditionalFormatting sqref="H444">
    <cfRule type="expression" dxfId="479" priority="479">
      <formula>$AK444="NO"</formula>
    </cfRule>
  </conditionalFormatting>
  <conditionalFormatting sqref="I444">
    <cfRule type="expression" dxfId="478" priority="478">
      <formula>AND($AL444="NO",I444&lt;&gt;"No aplica")</formula>
    </cfRule>
  </conditionalFormatting>
  <conditionalFormatting sqref="E444">
    <cfRule type="expression" dxfId="477" priority="477">
      <formula>AI444="NO"</formula>
    </cfRule>
  </conditionalFormatting>
  <conditionalFormatting sqref="D444">
    <cfRule type="expression" dxfId="476" priority="476">
      <formula>$AH444="NO"</formula>
    </cfRule>
  </conditionalFormatting>
  <conditionalFormatting sqref="D443:E443">
    <cfRule type="expression" dxfId="475" priority="475">
      <formula>AH443="NO"</formula>
    </cfRule>
  </conditionalFormatting>
  <conditionalFormatting sqref="H443">
    <cfRule type="expression" dxfId="474" priority="474">
      <formula>$AK443="NO"</formula>
    </cfRule>
  </conditionalFormatting>
  <conditionalFormatting sqref="I443">
    <cfRule type="expression" dxfId="473" priority="473">
      <formula>AND($AL443="NO",I443&lt;&gt;"No aplica")</formula>
    </cfRule>
  </conditionalFormatting>
  <conditionalFormatting sqref="E443">
    <cfRule type="expression" dxfId="472" priority="472">
      <formula>AI443="NO"</formula>
    </cfRule>
  </conditionalFormatting>
  <conditionalFormatting sqref="D443">
    <cfRule type="expression" dxfId="471" priority="471">
      <formula>$AH443="NO"</formula>
    </cfRule>
  </conditionalFormatting>
  <conditionalFormatting sqref="D442:E442">
    <cfRule type="expression" dxfId="470" priority="470">
      <formula>AH442="NO"</formula>
    </cfRule>
  </conditionalFormatting>
  <conditionalFormatting sqref="H442">
    <cfRule type="expression" dxfId="469" priority="469">
      <formula>$AK442="NO"</formula>
    </cfRule>
  </conditionalFormatting>
  <conditionalFormatting sqref="I442">
    <cfRule type="expression" dxfId="468" priority="468">
      <formula>AND($AL442="NO",I442&lt;&gt;"No aplica")</formula>
    </cfRule>
  </conditionalFormatting>
  <conditionalFormatting sqref="E442">
    <cfRule type="expression" dxfId="467" priority="467">
      <formula>AI442="NO"</formula>
    </cfRule>
  </conditionalFormatting>
  <conditionalFormatting sqref="D442">
    <cfRule type="expression" dxfId="466" priority="466">
      <formula>$AH442="NO"</formula>
    </cfRule>
  </conditionalFormatting>
  <conditionalFormatting sqref="D441:E441">
    <cfRule type="expression" dxfId="465" priority="465">
      <formula>AH441="NO"</formula>
    </cfRule>
  </conditionalFormatting>
  <conditionalFormatting sqref="H441">
    <cfRule type="expression" dxfId="464" priority="464">
      <formula>$AK441="NO"</formula>
    </cfRule>
  </conditionalFormatting>
  <conditionalFormatting sqref="I441">
    <cfRule type="expression" dxfId="463" priority="463">
      <formula>AND($AL441="NO",I441&lt;&gt;"No aplica")</formula>
    </cfRule>
  </conditionalFormatting>
  <conditionalFormatting sqref="E441">
    <cfRule type="expression" dxfId="462" priority="462">
      <formula>AI441="NO"</formula>
    </cfRule>
  </conditionalFormatting>
  <conditionalFormatting sqref="D441">
    <cfRule type="expression" dxfId="461" priority="461">
      <formula>$AH441="NO"</formula>
    </cfRule>
  </conditionalFormatting>
  <conditionalFormatting sqref="D440:E440">
    <cfRule type="expression" dxfId="460" priority="460">
      <formula>AH440="NO"</formula>
    </cfRule>
  </conditionalFormatting>
  <conditionalFormatting sqref="H440">
    <cfRule type="expression" dxfId="459" priority="459">
      <formula>$AK440="NO"</formula>
    </cfRule>
  </conditionalFormatting>
  <conditionalFormatting sqref="I440">
    <cfRule type="expression" dxfId="458" priority="458">
      <formula>AND($AL440="NO",I440&lt;&gt;"No aplica")</formula>
    </cfRule>
  </conditionalFormatting>
  <conditionalFormatting sqref="E440">
    <cfRule type="expression" dxfId="457" priority="457">
      <formula>AI440="NO"</formula>
    </cfRule>
  </conditionalFormatting>
  <conditionalFormatting sqref="D440">
    <cfRule type="expression" dxfId="456" priority="456">
      <formula>$AH440="NO"</formula>
    </cfRule>
  </conditionalFormatting>
  <conditionalFormatting sqref="D439:E439">
    <cfRule type="expression" dxfId="455" priority="455">
      <formula>AH439="NO"</formula>
    </cfRule>
  </conditionalFormatting>
  <conditionalFormatting sqref="H439">
    <cfRule type="expression" dxfId="454" priority="454">
      <formula>$AK439="NO"</formula>
    </cfRule>
  </conditionalFormatting>
  <conditionalFormatting sqref="I439">
    <cfRule type="expression" dxfId="453" priority="453">
      <formula>AND($AL439="NO",I439&lt;&gt;"No aplica")</formula>
    </cfRule>
  </conditionalFormatting>
  <conditionalFormatting sqref="E439">
    <cfRule type="expression" dxfId="452" priority="452">
      <formula>AI439="NO"</formula>
    </cfRule>
  </conditionalFormatting>
  <conditionalFormatting sqref="D439">
    <cfRule type="expression" dxfId="451" priority="451">
      <formula>$AH439="NO"</formula>
    </cfRule>
  </conditionalFormatting>
  <conditionalFormatting sqref="D463:E463">
    <cfRule type="expression" dxfId="450" priority="450">
      <formula>AH463="NO"</formula>
    </cfRule>
  </conditionalFormatting>
  <conditionalFormatting sqref="H463">
    <cfRule type="expression" dxfId="449" priority="449">
      <formula>$AK463="NO"</formula>
    </cfRule>
  </conditionalFormatting>
  <conditionalFormatting sqref="I463">
    <cfRule type="expression" dxfId="448" priority="448">
      <formula>AND($AL463="NO",I463&lt;&gt;"No aplica")</formula>
    </cfRule>
  </conditionalFormatting>
  <conditionalFormatting sqref="E463">
    <cfRule type="expression" dxfId="447" priority="447">
      <formula>AI463="NO"</formula>
    </cfRule>
  </conditionalFormatting>
  <conditionalFormatting sqref="D463">
    <cfRule type="expression" dxfId="446" priority="446">
      <formula>$AH463="NO"</formula>
    </cfRule>
  </conditionalFormatting>
  <conditionalFormatting sqref="D462:E462">
    <cfRule type="expression" dxfId="445" priority="445">
      <formula>AH462="NO"</formula>
    </cfRule>
  </conditionalFormatting>
  <conditionalFormatting sqref="H462">
    <cfRule type="expression" dxfId="444" priority="444">
      <formula>$AK462="NO"</formula>
    </cfRule>
  </conditionalFormatting>
  <conditionalFormatting sqref="I462">
    <cfRule type="expression" dxfId="443" priority="443">
      <formula>AND($AL462="NO",I462&lt;&gt;"No aplica")</formula>
    </cfRule>
  </conditionalFormatting>
  <conditionalFormatting sqref="E462">
    <cfRule type="expression" dxfId="442" priority="442">
      <formula>AI462="NO"</formula>
    </cfRule>
  </conditionalFormatting>
  <conditionalFormatting sqref="D462">
    <cfRule type="expression" dxfId="441" priority="441">
      <formula>$AH462="NO"</formula>
    </cfRule>
  </conditionalFormatting>
  <conditionalFormatting sqref="D461:E461">
    <cfRule type="expression" dxfId="440" priority="440">
      <formula>AH461="NO"</formula>
    </cfRule>
  </conditionalFormatting>
  <conditionalFormatting sqref="H461">
    <cfRule type="expression" dxfId="439" priority="439">
      <formula>$AK461="NO"</formula>
    </cfRule>
  </conditionalFormatting>
  <conditionalFormatting sqref="I461">
    <cfRule type="expression" dxfId="438" priority="438">
      <formula>AND($AL461="NO",I461&lt;&gt;"No aplica")</formula>
    </cfRule>
  </conditionalFormatting>
  <conditionalFormatting sqref="E461">
    <cfRule type="expression" dxfId="437" priority="437">
      <formula>AI461="NO"</formula>
    </cfRule>
  </conditionalFormatting>
  <conditionalFormatting sqref="D461">
    <cfRule type="expression" dxfId="436" priority="436">
      <formula>$AH461="NO"</formula>
    </cfRule>
  </conditionalFormatting>
  <conditionalFormatting sqref="D460:E460">
    <cfRule type="expression" dxfId="435" priority="435">
      <formula>AH460="NO"</formula>
    </cfRule>
  </conditionalFormatting>
  <conditionalFormatting sqref="H460">
    <cfRule type="expression" dxfId="434" priority="434">
      <formula>$AK460="NO"</formula>
    </cfRule>
  </conditionalFormatting>
  <conditionalFormatting sqref="I460">
    <cfRule type="expression" dxfId="433" priority="433">
      <formula>AND($AL460="NO",I460&lt;&gt;"No aplica")</formula>
    </cfRule>
  </conditionalFormatting>
  <conditionalFormatting sqref="E460">
    <cfRule type="expression" dxfId="432" priority="432">
      <formula>AI460="NO"</formula>
    </cfRule>
  </conditionalFormatting>
  <conditionalFormatting sqref="D460">
    <cfRule type="expression" dxfId="431" priority="431">
      <formula>$AH460="NO"</formula>
    </cfRule>
  </conditionalFormatting>
  <conditionalFormatting sqref="D459:E459">
    <cfRule type="expression" dxfId="430" priority="430">
      <formula>AH459="NO"</formula>
    </cfRule>
  </conditionalFormatting>
  <conditionalFormatting sqref="H459">
    <cfRule type="expression" dxfId="429" priority="429">
      <formula>$AK459="NO"</formula>
    </cfRule>
  </conditionalFormatting>
  <conditionalFormatting sqref="I459">
    <cfRule type="expression" dxfId="428" priority="428">
      <formula>AND($AL459="NO",I459&lt;&gt;"No aplica")</formula>
    </cfRule>
  </conditionalFormatting>
  <conditionalFormatting sqref="E459">
    <cfRule type="expression" dxfId="427" priority="427">
      <formula>AI459="NO"</formula>
    </cfRule>
  </conditionalFormatting>
  <conditionalFormatting sqref="D459">
    <cfRule type="expression" dxfId="426" priority="426">
      <formula>$AH459="NO"</formula>
    </cfRule>
  </conditionalFormatting>
  <conditionalFormatting sqref="D458:E458">
    <cfRule type="expression" dxfId="425" priority="425">
      <formula>AH458="NO"</formula>
    </cfRule>
  </conditionalFormatting>
  <conditionalFormatting sqref="H458">
    <cfRule type="expression" dxfId="424" priority="424">
      <formula>$AK458="NO"</formula>
    </cfRule>
  </conditionalFormatting>
  <conditionalFormatting sqref="I458">
    <cfRule type="expression" dxfId="423" priority="423">
      <formula>AND($AL458="NO",I458&lt;&gt;"No aplica")</formula>
    </cfRule>
  </conditionalFormatting>
  <conditionalFormatting sqref="E458">
    <cfRule type="expression" dxfId="422" priority="422">
      <formula>AI458="NO"</formula>
    </cfRule>
  </conditionalFormatting>
  <conditionalFormatting sqref="D458">
    <cfRule type="expression" dxfId="421" priority="421">
      <formula>$AH458="NO"</formula>
    </cfRule>
  </conditionalFormatting>
  <conditionalFormatting sqref="D457:E457">
    <cfRule type="expression" dxfId="420" priority="420">
      <formula>AH457="NO"</formula>
    </cfRule>
  </conditionalFormatting>
  <conditionalFormatting sqref="H457">
    <cfRule type="expression" dxfId="419" priority="419">
      <formula>$AK457="NO"</formula>
    </cfRule>
  </conditionalFormatting>
  <conditionalFormatting sqref="I457">
    <cfRule type="expression" dxfId="418" priority="418">
      <formula>AND($AL457="NO",I457&lt;&gt;"No aplica")</formula>
    </cfRule>
  </conditionalFormatting>
  <conditionalFormatting sqref="E457">
    <cfRule type="expression" dxfId="417" priority="417">
      <formula>AI457="NO"</formula>
    </cfRule>
  </conditionalFormatting>
  <conditionalFormatting sqref="D457">
    <cfRule type="expression" dxfId="416" priority="416">
      <formula>$AH457="NO"</formula>
    </cfRule>
  </conditionalFormatting>
  <conditionalFormatting sqref="D456:E456">
    <cfRule type="expression" dxfId="415" priority="415">
      <formula>AH456="NO"</formula>
    </cfRule>
  </conditionalFormatting>
  <conditionalFormatting sqref="H456">
    <cfRule type="expression" dxfId="414" priority="414">
      <formula>$AK456="NO"</formula>
    </cfRule>
  </conditionalFormatting>
  <conditionalFormatting sqref="I456">
    <cfRule type="expression" dxfId="413" priority="413">
      <formula>AND($AL456="NO",I456&lt;&gt;"No aplica")</formula>
    </cfRule>
  </conditionalFormatting>
  <conditionalFormatting sqref="E456">
    <cfRule type="expression" dxfId="412" priority="412">
      <formula>AI456="NO"</formula>
    </cfRule>
  </conditionalFormatting>
  <conditionalFormatting sqref="D456">
    <cfRule type="expression" dxfId="411" priority="411">
      <formula>$AH456="NO"</formula>
    </cfRule>
  </conditionalFormatting>
  <conditionalFormatting sqref="D455:E455">
    <cfRule type="expression" dxfId="410" priority="410">
      <formula>AH455="NO"</formula>
    </cfRule>
  </conditionalFormatting>
  <conditionalFormatting sqref="H455">
    <cfRule type="expression" dxfId="409" priority="409">
      <formula>$AK455="NO"</formula>
    </cfRule>
  </conditionalFormatting>
  <conditionalFormatting sqref="I455">
    <cfRule type="expression" dxfId="408" priority="408">
      <formula>AND($AL455="NO",I455&lt;&gt;"No aplica")</formula>
    </cfRule>
  </conditionalFormatting>
  <conditionalFormatting sqref="E455">
    <cfRule type="expression" dxfId="407" priority="407">
      <formula>AI455="NO"</formula>
    </cfRule>
  </conditionalFormatting>
  <conditionalFormatting sqref="D455">
    <cfRule type="expression" dxfId="406" priority="406">
      <formula>$AH455="NO"</formula>
    </cfRule>
  </conditionalFormatting>
  <conditionalFormatting sqref="D454:E454">
    <cfRule type="expression" dxfId="405" priority="405">
      <formula>AH454="NO"</formula>
    </cfRule>
  </conditionalFormatting>
  <conditionalFormatting sqref="H454">
    <cfRule type="expression" dxfId="404" priority="404">
      <formula>$AK454="NO"</formula>
    </cfRule>
  </conditionalFormatting>
  <conditionalFormatting sqref="I454">
    <cfRule type="expression" dxfId="403" priority="403">
      <formula>AND($AL454="NO",I454&lt;&gt;"No aplica")</formula>
    </cfRule>
  </conditionalFormatting>
  <conditionalFormatting sqref="E454">
    <cfRule type="expression" dxfId="402" priority="402">
      <formula>AI454="NO"</formula>
    </cfRule>
  </conditionalFormatting>
  <conditionalFormatting sqref="D454">
    <cfRule type="expression" dxfId="401" priority="401">
      <formula>$AH454="NO"</formula>
    </cfRule>
  </conditionalFormatting>
  <conditionalFormatting sqref="D453:E453">
    <cfRule type="expression" dxfId="400" priority="400">
      <formula>AH453="NO"</formula>
    </cfRule>
  </conditionalFormatting>
  <conditionalFormatting sqref="H453">
    <cfRule type="expression" dxfId="399" priority="399">
      <formula>$AK453="NO"</formula>
    </cfRule>
  </conditionalFormatting>
  <conditionalFormatting sqref="I453">
    <cfRule type="expression" dxfId="398" priority="398">
      <formula>AND($AL453="NO",I453&lt;&gt;"No aplica")</formula>
    </cfRule>
  </conditionalFormatting>
  <conditionalFormatting sqref="E453">
    <cfRule type="expression" dxfId="397" priority="397">
      <formula>AI453="NO"</formula>
    </cfRule>
  </conditionalFormatting>
  <conditionalFormatting sqref="D453">
    <cfRule type="expression" dxfId="396" priority="396">
      <formula>$AH453="NO"</formula>
    </cfRule>
  </conditionalFormatting>
  <conditionalFormatting sqref="D471:E471">
    <cfRule type="expression" dxfId="395" priority="395">
      <formula>AH471="NO"</formula>
    </cfRule>
  </conditionalFormatting>
  <conditionalFormatting sqref="H471">
    <cfRule type="expression" dxfId="394" priority="394">
      <formula>$AK471="NO"</formula>
    </cfRule>
  </conditionalFormatting>
  <conditionalFormatting sqref="I471">
    <cfRule type="expression" dxfId="393" priority="393">
      <formula>AND($AL471="NO",I471&lt;&gt;"No aplica")</formula>
    </cfRule>
  </conditionalFormatting>
  <conditionalFormatting sqref="E471">
    <cfRule type="expression" dxfId="392" priority="392">
      <formula>AI471="NO"</formula>
    </cfRule>
  </conditionalFormatting>
  <conditionalFormatting sqref="D471">
    <cfRule type="expression" dxfId="391" priority="391">
      <formula>$AH471="NO"</formula>
    </cfRule>
  </conditionalFormatting>
  <conditionalFormatting sqref="D470:E470">
    <cfRule type="expression" dxfId="390" priority="390">
      <formula>AH470="NO"</formula>
    </cfRule>
  </conditionalFormatting>
  <conditionalFormatting sqref="H470">
    <cfRule type="expression" dxfId="389" priority="389">
      <formula>$AK470="NO"</formula>
    </cfRule>
  </conditionalFormatting>
  <conditionalFormatting sqref="I470">
    <cfRule type="expression" dxfId="388" priority="388">
      <formula>AND($AL470="NO",I470&lt;&gt;"No aplica")</formula>
    </cfRule>
  </conditionalFormatting>
  <conditionalFormatting sqref="E470">
    <cfRule type="expression" dxfId="387" priority="387">
      <formula>AI470="NO"</formula>
    </cfRule>
  </conditionalFormatting>
  <conditionalFormatting sqref="D470">
    <cfRule type="expression" dxfId="386" priority="386">
      <formula>$AH470="NO"</formula>
    </cfRule>
  </conditionalFormatting>
  <conditionalFormatting sqref="D469:E469">
    <cfRule type="expression" dxfId="385" priority="385">
      <formula>AH469="NO"</formula>
    </cfRule>
  </conditionalFormatting>
  <conditionalFormatting sqref="H469">
    <cfRule type="expression" dxfId="384" priority="384">
      <formula>$AK469="NO"</formula>
    </cfRule>
  </conditionalFormatting>
  <conditionalFormatting sqref="I469">
    <cfRule type="expression" dxfId="383" priority="383">
      <formula>AND($AL469="NO",I469&lt;&gt;"No aplica")</formula>
    </cfRule>
  </conditionalFormatting>
  <conditionalFormatting sqref="E469">
    <cfRule type="expression" dxfId="382" priority="382">
      <formula>AI469="NO"</formula>
    </cfRule>
  </conditionalFormatting>
  <conditionalFormatting sqref="D469">
    <cfRule type="expression" dxfId="381" priority="381">
      <formula>$AH469="NO"</formula>
    </cfRule>
  </conditionalFormatting>
  <conditionalFormatting sqref="D468:E468">
    <cfRule type="expression" dxfId="380" priority="380">
      <formula>AH468="NO"</formula>
    </cfRule>
  </conditionalFormatting>
  <conditionalFormatting sqref="H468">
    <cfRule type="expression" dxfId="379" priority="379">
      <formula>$AK468="NO"</formula>
    </cfRule>
  </conditionalFormatting>
  <conditionalFormatting sqref="I468">
    <cfRule type="expression" dxfId="378" priority="378">
      <formula>AND($AL468="NO",I468&lt;&gt;"No aplica")</formula>
    </cfRule>
  </conditionalFormatting>
  <conditionalFormatting sqref="E468">
    <cfRule type="expression" dxfId="377" priority="377">
      <formula>AI468="NO"</formula>
    </cfRule>
  </conditionalFormatting>
  <conditionalFormatting sqref="D468">
    <cfRule type="expression" dxfId="376" priority="376">
      <formula>$AH468="NO"</formula>
    </cfRule>
  </conditionalFormatting>
  <conditionalFormatting sqref="D467:E467">
    <cfRule type="expression" dxfId="375" priority="375">
      <formula>AH467="NO"</formula>
    </cfRule>
  </conditionalFormatting>
  <conditionalFormatting sqref="H467">
    <cfRule type="expression" dxfId="374" priority="374">
      <formula>$AK467="NO"</formula>
    </cfRule>
  </conditionalFormatting>
  <conditionalFormatting sqref="I467">
    <cfRule type="expression" dxfId="373" priority="373">
      <formula>AND($AL467="NO",I467&lt;&gt;"No aplica")</formula>
    </cfRule>
  </conditionalFormatting>
  <conditionalFormatting sqref="E467">
    <cfRule type="expression" dxfId="372" priority="372">
      <formula>AI467="NO"</formula>
    </cfRule>
  </conditionalFormatting>
  <conditionalFormatting sqref="D467">
    <cfRule type="expression" dxfId="371" priority="371">
      <formula>$AH467="NO"</formula>
    </cfRule>
  </conditionalFormatting>
  <conditionalFormatting sqref="D466:E466">
    <cfRule type="expression" dxfId="370" priority="370">
      <formula>AH466="NO"</formula>
    </cfRule>
  </conditionalFormatting>
  <conditionalFormatting sqref="H466">
    <cfRule type="expression" dxfId="369" priority="369">
      <formula>$AK466="NO"</formula>
    </cfRule>
  </conditionalFormatting>
  <conditionalFormatting sqref="I466">
    <cfRule type="expression" dxfId="368" priority="368">
      <formula>AND($AL466="NO",I466&lt;&gt;"No aplica")</formula>
    </cfRule>
  </conditionalFormatting>
  <conditionalFormatting sqref="E466">
    <cfRule type="expression" dxfId="367" priority="367">
      <formula>AI466="NO"</formula>
    </cfRule>
  </conditionalFormatting>
  <conditionalFormatting sqref="D466">
    <cfRule type="expression" dxfId="366" priority="366">
      <formula>$AH466="NO"</formula>
    </cfRule>
  </conditionalFormatting>
  <conditionalFormatting sqref="D465:E465">
    <cfRule type="expression" dxfId="365" priority="365">
      <formula>AH465="NO"</formula>
    </cfRule>
  </conditionalFormatting>
  <conditionalFormatting sqref="H465">
    <cfRule type="expression" dxfId="364" priority="364">
      <formula>$AK465="NO"</formula>
    </cfRule>
  </conditionalFormatting>
  <conditionalFormatting sqref="I465">
    <cfRule type="expression" dxfId="363" priority="363">
      <formula>AND($AL465="NO",I465&lt;&gt;"No aplica")</formula>
    </cfRule>
  </conditionalFormatting>
  <conditionalFormatting sqref="E465">
    <cfRule type="expression" dxfId="362" priority="362">
      <formula>AI465="NO"</formula>
    </cfRule>
  </conditionalFormatting>
  <conditionalFormatting sqref="D465">
    <cfRule type="expression" dxfId="361" priority="361">
      <formula>$AH465="NO"</formula>
    </cfRule>
  </conditionalFormatting>
  <conditionalFormatting sqref="D464:E464">
    <cfRule type="expression" dxfId="360" priority="360">
      <formula>AH464="NO"</formula>
    </cfRule>
  </conditionalFormatting>
  <conditionalFormatting sqref="H464">
    <cfRule type="expression" dxfId="359" priority="359">
      <formula>$AK464="NO"</formula>
    </cfRule>
  </conditionalFormatting>
  <conditionalFormatting sqref="I464">
    <cfRule type="expression" dxfId="358" priority="358">
      <formula>AND($AL464="NO",I464&lt;&gt;"No aplica")</formula>
    </cfRule>
  </conditionalFormatting>
  <conditionalFormatting sqref="E464">
    <cfRule type="expression" dxfId="357" priority="357">
      <formula>AI464="NO"</formula>
    </cfRule>
  </conditionalFormatting>
  <conditionalFormatting sqref="D464">
    <cfRule type="expression" dxfId="356" priority="356">
      <formula>$AH464="NO"</formula>
    </cfRule>
  </conditionalFormatting>
  <conditionalFormatting sqref="D493:E493">
    <cfRule type="expression" dxfId="355" priority="355">
      <formula>AH493="NO"</formula>
    </cfRule>
  </conditionalFormatting>
  <conditionalFormatting sqref="H493">
    <cfRule type="expression" dxfId="354" priority="354">
      <formula>$AK493="NO"</formula>
    </cfRule>
  </conditionalFormatting>
  <conditionalFormatting sqref="I493">
    <cfRule type="expression" dxfId="353" priority="353">
      <formula>AND($AL493="NO",I493&lt;&gt;"No aplica")</formula>
    </cfRule>
  </conditionalFormatting>
  <conditionalFormatting sqref="E493">
    <cfRule type="expression" dxfId="352" priority="352">
      <formula>AI493="NO"</formula>
    </cfRule>
  </conditionalFormatting>
  <conditionalFormatting sqref="D493">
    <cfRule type="expression" dxfId="351" priority="351">
      <formula>$AH493="NO"</formula>
    </cfRule>
  </conditionalFormatting>
  <conditionalFormatting sqref="D482:E482">
    <cfRule type="expression" dxfId="350" priority="350">
      <formula>AH482="NO"</formula>
    </cfRule>
  </conditionalFormatting>
  <conditionalFormatting sqref="H482">
    <cfRule type="expression" dxfId="349" priority="349">
      <formula>$AK482="NO"</formula>
    </cfRule>
  </conditionalFormatting>
  <conditionalFormatting sqref="I482">
    <cfRule type="expression" dxfId="348" priority="348">
      <formula>AND($AL482="NO",I482&lt;&gt;"No aplica")</formula>
    </cfRule>
  </conditionalFormatting>
  <conditionalFormatting sqref="E482">
    <cfRule type="expression" dxfId="347" priority="347">
      <formula>AI482="NO"</formula>
    </cfRule>
  </conditionalFormatting>
  <conditionalFormatting sqref="D482">
    <cfRule type="expression" dxfId="346" priority="346">
      <formula>$AH482="NO"</formula>
    </cfRule>
  </conditionalFormatting>
  <conditionalFormatting sqref="D481:E481">
    <cfRule type="expression" dxfId="345" priority="345">
      <formula>AH481="NO"</formula>
    </cfRule>
  </conditionalFormatting>
  <conditionalFormatting sqref="H481">
    <cfRule type="expression" dxfId="344" priority="344">
      <formula>$AK481="NO"</formula>
    </cfRule>
  </conditionalFormatting>
  <conditionalFormatting sqref="I481">
    <cfRule type="expression" dxfId="343" priority="343">
      <formula>AND($AL481="NO",I481&lt;&gt;"No aplica")</formula>
    </cfRule>
  </conditionalFormatting>
  <conditionalFormatting sqref="E481">
    <cfRule type="expression" dxfId="342" priority="342">
      <formula>AI481="NO"</formula>
    </cfRule>
  </conditionalFormatting>
  <conditionalFormatting sqref="D481">
    <cfRule type="expression" dxfId="341" priority="341">
      <formula>$AH481="NO"</formula>
    </cfRule>
  </conditionalFormatting>
  <conditionalFormatting sqref="D480:E480">
    <cfRule type="expression" dxfId="340" priority="340">
      <formula>AH480="NO"</formula>
    </cfRule>
  </conditionalFormatting>
  <conditionalFormatting sqref="H480">
    <cfRule type="expression" dxfId="339" priority="339">
      <formula>$AK480="NO"</formula>
    </cfRule>
  </conditionalFormatting>
  <conditionalFormatting sqref="I480">
    <cfRule type="expression" dxfId="338" priority="338">
      <formula>AND($AL480="NO",I480&lt;&gt;"No aplica")</formula>
    </cfRule>
  </conditionalFormatting>
  <conditionalFormatting sqref="E480">
    <cfRule type="expression" dxfId="337" priority="337">
      <formula>AI480="NO"</formula>
    </cfRule>
  </conditionalFormatting>
  <conditionalFormatting sqref="D480">
    <cfRule type="expression" dxfId="336" priority="336">
      <formula>$AH480="NO"</formula>
    </cfRule>
  </conditionalFormatting>
  <conditionalFormatting sqref="D479:E479">
    <cfRule type="expression" dxfId="335" priority="335">
      <formula>AH479="NO"</formula>
    </cfRule>
  </conditionalFormatting>
  <conditionalFormatting sqref="H479">
    <cfRule type="expression" dxfId="334" priority="334">
      <formula>$AK479="NO"</formula>
    </cfRule>
  </conditionalFormatting>
  <conditionalFormatting sqref="I479">
    <cfRule type="expression" dxfId="333" priority="333">
      <formula>AND($AL479="NO",I479&lt;&gt;"No aplica")</formula>
    </cfRule>
  </conditionalFormatting>
  <conditionalFormatting sqref="E479">
    <cfRule type="expression" dxfId="332" priority="332">
      <formula>AI479="NO"</formula>
    </cfRule>
  </conditionalFormatting>
  <conditionalFormatting sqref="D479">
    <cfRule type="expression" dxfId="331" priority="331">
      <formula>$AH479="NO"</formula>
    </cfRule>
  </conditionalFormatting>
  <conditionalFormatting sqref="D478:E478">
    <cfRule type="expression" dxfId="330" priority="330">
      <formula>AH478="NO"</formula>
    </cfRule>
  </conditionalFormatting>
  <conditionalFormatting sqref="H478">
    <cfRule type="expression" dxfId="329" priority="329">
      <formula>$AK478="NO"</formula>
    </cfRule>
  </conditionalFormatting>
  <conditionalFormatting sqref="I478">
    <cfRule type="expression" dxfId="328" priority="328">
      <formula>AND($AL478="NO",I478&lt;&gt;"No aplica")</formula>
    </cfRule>
  </conditionalFormatting>
  <conditionalFormatting sqref="E478">
    <cfRule type="expression" dxfId="327" priority="327">
      <formula>AI478="NO"</formula>
    </cfRule>
  </conditionalFormatting>
  <conditionalFormatting sqref="D478">
    <cfRule type="expression" dxfId="326" priority="326">
      <formula>$AH478="NO"</formula>
    </cfRule>
  </conditionalFormatting>
  <conditionalFormatting sqref="D477:E477">
    <cfRule type="expression" dxfId="325" priority="325">
      <formula>AH477="NO"</formula>
    </cfRule>
  </conditionalFormatting>
  <conditionalFormatting sqref="H477">
    <cfRule type="expression" dxfId="324" priority="324">
      <formula>$AK477="NO"</formula>
    </cfRule>
  </conditionalFormatting>
  <conditionalFormatting sqref="I477">
    <cfRule type="expression" dxfId="323" priority="323">
      <formula>AND($AL477="NO",I477&lt;&gt;"No aplica")</formula>
    </cfRule>
  </conditionalFormatting>
  <conditionalFormatting sqref="E477">
    <cfRule type="expression" dxfId="322" priority="322">
      <formula>AI477="NO"</formula>
    </cfRule>
  </conditionalFormatting>
  <conditionalFormatting sqref="D477">
    <cfRule type="expression" dxfId="321" priority="321">
      <formula>$AH477="NO"</formula>
    </cfRule>
  </conditionalFormatting>
  <conditionalFormatting sqref="D476:E476">
    <cfRule type="expression" dxfId="320" priority="320">
      <formula>AH476="NO"</formula>
    </cfRule>
  </conditionalFormatting>
  <conditionalFormatting sqref="H476">
    <cfRule type="expression" dxfId="319" priority="319">
      <formula>$AK476="NO"</formula>
    </cfRule>
  </conditionalFormatting>
  <conditionalFormatting sqref="I476">
    <cfRule type="expression" dxfId="318" priority="318">
      <formula>AND($AL476="NO",I476&lt;&gt;"No aplica")</formula>
    </cfRule>
  </conditionalFormatting>
  <conditionalFormatting sqref="E476">
    <cfRule type="expression" dxfId="317" priority="317">
      <formula>AI476="NO"</formula>
    </cfRule>
  </conditionalFormatting>
  <conditionalFormatting sqref="D476">
    <cfRule type="expression" dxfId="316" priority="316">
      <formula>$AH476="NO"</formula>
    </cfRule>
  </conditionalFormatting>
  <conditionalFormatting sqref="D475:E475">
    <cfRule type="expression" dxfId="315" priority="315">
      <formula>AH475="NO"</formula>
    </cfRule>
  </conditionalFormatting>
  <conditionalFormatting sqref="H475">
    <cfRule type="expression" dxfId="314" priority="314">
      <formula>$AK475="NO"</formula>
    </cfRule>
  </conditionalFormatting>
  <conditionalFormatting sqref="I475">
    <cfRule type="expression" dxfId="313" priority="313">
      <formula>AND($AL475="NO",I475&lt;&gt;"No aplica")</formula>
    </cfRule>
  </conditionalFormatting>
  <conditionalFormatting sqref="E475">
    <cfRule type="expression" dxfId="312" priority="312">
      <formula>AI475="NO"</formula>
    </cfRule>
  </conditionalFormatting>
  <conditionalFormatting sqref="D475">
    <cfRule type="expression" dxfId="311" priority="311">
      <formula>$AH475="NO"</formula>
    </cfRule>
  </conditionalFormatting>
  <conditionalFormatting sqref="D474:E474">
    <cfRule type="expression" dxfId="310" priority="310">
      <formula>AH474="NO"</formula>
    </cfRule>
  </conditionalFormatting>
  <conditionalFormatting sqref="H474">
    <cfRule type="expression" dxfId="309" priority="309">
      <formula>$AK474="NO"</formula>
    </cfRule>
  </conditionalFormatting>
  <conditionalFormatting sqref="I474">
    <cfRule type="expression" dxfId="308" priority="308">
      <formula>AND($AL474="NO",I474&lt;&gt;"No aplica")</formula>
    </cfRule>
  </conditionalFormatting>
  <conditionalFormatting sqref="E474">
    <cfRule type="expression" dxfId="307" priority="307">
      <formula>AI474="NO"</formula>
    </cfRule>
  </conditionalFormatting>
  <conditionalFormatting sqref="D474">
    <cfRule type="expression" dxfId="306" priority="306">
      <formula>$AH474="NO"</formula>
    </cfRule>
  </conditionalFormatting>
  <conditionalFormatting sqref="D473:E473">
    <cfRule type="expression" dxfId="305" priority="305">
      <formula>AH473="NO"</formula>
    </cfRule>
  </conditionalFormatting>
  <conditionalFormatting sqref="H473">
    <cfRule type="expression" dxfId="304" priority="304">
      <formula>$AK473="NO"</formula>
    </cfRule>
  </conditionalFormatting>
  <conditionalFormatting sqref="I473">
    <cfRule type="expression" dxfId="303" priority="303">
      <formula>AND($AL473="NO",I473&lt;&gt;"No aplica")</formula>
    </cfRule>
  </conditionalFormatting>
  <conditionalFormatting sqref="E473">
    <cfRule type="expression" dxfId="302" priority="302">
      <formula>AI473="NO"</formula>
    </cfRule>
  </conditionalFormatting>
  <conditionalFormatting sqref="D473">
    <cfRule type="expression" dxfId="301" priority="301">
      <formula>$AH473="NO"</formula>
    </cfRule>
  </conditionalFormatting>
  <conditionalFormatting sqref="D472:E472">
    <cfRule type="expression" dxfId="300" priority="300">
      <formula>AH472="NO"</formula>
    </cfRule>
  </conditionalFormatting>
  <conditionalFormatting sqref="H472">
    <cfRule type="expression" dxfId="299" priority="299">
      <formula>$AK472="NO"</formula>
    </cfRule>
  </conditionalFormatting>
  <conditionalFormatting sqref="I472">
    <cfRule type="expression" dxfId="298" priority="298">
      <formula>AND($AL472="NO",I472&lt;&gt;"No aplica")</formula>
    </cfRule>
  </conditionalFormatting>
  <conditionalFormatting sqref="E472">
    <cfRule type="expression" dxfId="297" priority="297">
      <formula>AI472="NO"</formula>
    </cfRule>
  </conditionalFormatting>
  <conditionalFormatting sqref="D472">
    <cfRule type="expression" dxfId="296" priority="296">
      <formula>$AH472="NO"</formula>
    </cfRule>
  </conditionalFormatting>
  <conditionalFormatting sqref="D492:E492">
    <cfRule type="expression" dxfId="295" priority="295">
      <formula>AH492="NO"</formula>
    </cfRule>
  </conditionalFormatting>
  <conditionalFormatting sqref="H492">
    <cfRule type="expression" dxfId="294" priority="294">
      <formula>$AK492="NO"</formula>
    </cfRule>
  </conditionalFormatting>
  <conditionalFormatting sqref="I492">
    <cfRule type="expression" dxfId="293" priority="293">
      <formula>AND($AL492="NO",I492&lt;&gt;"No aplica")</formula>
    </cfRule>
  </conditionalFormatting>
  <conditionalFormatting sqref="E492">
    <cfRule type="expression" dxfId="292" priority="292">
      <formula>AI492="NO"</formula>
    </cfRule>
  </conditionalFormatting>
  <conditionalFormatting sqref="D492">
    <cfRule type="expression" dxfId="291" priority="291">
      <formula>$AH492="NO"</formula>
    </cfRule>
  </conditionalFormatting>
  <conditionalFormatting sqref="D491:E491">
    <cfRule type="expression" dxfId="290" priority="290">
      <formula>AH491="NO"</formula>
    </cfRule>
  </conditionalFormatting>
  <conditionalFormatting sqref="H491">
    <cfRule type="expression" dxfId="289" priority="289">
      <formula>$AK491="NO"</formula>
    </cfRule>
  </conditionalFormatting>
  <conditionalFormatting sqref="I491">
    <cfRule type="expression" dxfId="288" priority="288">
      <formula>AND($AL491="NO",I491&lt;&gt;"No aplica")</formula>
    </cfRule>
  </conditionalFormatting>
  <conditionalFormatting sqref="E491">
    <cfRule type="expression" dxfId="287" priority="287">
      <formula>AI491="NO"</formula>
    </cfRule>
  </conditionalFormatting>
  <conditionalFormatting sqref="D491">
    <cfRule type="expression" dxfId="286" priority="286">
      <formula>$AH491="NO"</formula>
    </cfRule>
  </conditionalFormatting>
  <conditionalFormatting sqref="D490:E490">
    <cfRule type="expression" dxfId="285" priority="285">
      <formula>AH490="NO"</formula>
    </cfRule>
  </conditionalFormatting>
  <conditionalFormatting sqref="H490">
    <cfRule type="expression" dxfId="284" priority="284">
      <formula>$AK490="NO"</formula>
    </cfRule>
  </conditionalFormatting>
  <conditionalFormatting sqref="I490">
    <cfRule type="expression" dxfId="283" priority="283">
      <formula>AND($AL490="NO",I490&lt;&gt;"No aplica")</formula>
    </cfRule>
  </conditionalFormatting>
  <conditionalFormatting sqref="E490">
    <cfRule type="expression" dxfId="282" priority="282">
      <formula>AI490="NO"</formula>
    </cfRule>
  </conditionalFormatting>
  <conditionalFormatting sqref="D490">
    <cfRule type="expression" dxfId="281" priority="281">
      <formula>$AH490="NO"</formula>
    </cfRule>
  </conditionalFormatting>
  <conditionalFormatting sqref="D489:E489">
    <cfRule type="expression" dxfId="280" priority="280">
      <formula>AH489="NO"</formula>
    </cfRule>
  </conditionalFormatting>
  <conditionalFormatting sqref="H489">
    <cfRule type="expression" dxfId="279" priority="279">
      <formula>$AK489="NO"</formula>
    </cfRule>
  </conditionalFormatting>
  <conditionalFormatting sqref="I489">
    <cfRule type="expression" dxfId="278" priority="278">
      <formula>AND($AL489="NO",I489&lt;&gt;"No aplica")</formula>
    </cfRule>
  </conditionalFormatting>
  <conditionalFormatting sqref="E489">
    <cfRule type="expression" dxfId="277" priority="277">
      <formula>AI489="NO"</formula>
    </cfRule>
  </conditionalFormatting>
  <conditionalFormatting sqref="D489">
    <cfRule type="expression" dxfId="276" priority="276">
      <formula>$AH489="NO"</formula>
    </cfRule>
  </conditionalFormatting>
  <conditionalFormatting sqref="D488:E488">
    <cfRule type="expression" dxfId="275" priority="275">
      <formula>AH488="NO"</formula>
    </cfRule>
  </conditionalFormatting>
  <conditionalFormatting sqref="H488">
    <cfRule type="expression" dxfId="274" priority="274">
      <formula>$AK488="NO"</formula>
    </cfRule>
  </conditionalFormatting>
  <conditionalFormatting sqref="I488">
    <cfRule type="expression" dxfId="273" priority="273">
      <formula>AND($AL488="NO",I488&lt;&gt;"No aplica")</formula>
    </cfRule>
  </conditionalFormatting>
  <conditionalFormatting sqref="E488">
    <cfRule type="expression" dxfId="272" priority="272">
      <formula>AI488="NO"</formula>
    </cfRule>
  </conditionalFormatting>
  <conditionalFormatting sqref="D488">
    <cfRule type="expression" dxfId="271" priority="271">
      <formula>$AH488="NO"</formula>
    </cfRule>
  </conditionalFormatting>
  <conditionalFormatting sqref="D487:E487">
    <cfRule type="expression" dxfId="270" priority="270">
      <formula>AH487="NO"</formula>
    </cfRule>
  </conditionalFormatting>
  <conditionalFormatting sqref="H487">
    <cfRule type="expression" dxfId="269" priority="269">
      <formula>$AK487="NO"</formula>
    </cfRule>
  </conditionalFormatting>
  <conditionalFormatting sqref="I487">
    <cfRule type="expression" dxfId="268" priority="268">
      <formula>AND($AL487="NO",I487&lt;&gt;"No aplica")</formula>
    </cfRule>
  </conditionalFormatting>
  <conditionalFormatting sqref="E487">
    <cfRule type="expression" dxfId="267" priority="267">
      <formula>AI487="NO"</formula>
    </cfRule>
  </conditionalFormatting>
  <conditionalFormatting sqref="D487">
    <cfRule type="expression" dxfId="266" priority="266">
      <formula>$AH487="NO"</formula>
    </cfRule>
  </conditionalFormatting>
  <conditionalFormatting sqref="D486:E486">
    <cfRule type="expression" dxfId="265" priority="265">
      <formula>AH486="NO"</formula>
    </cfRule>
  </conditionalFormatting>
  <conditionalFormatting sqref="H486">
    <cfRule type="expression" dxfId="264" priority="264">
      <formula>$AK486="NO"</formula>
    </cfRule>
  </conditionalFormatting>
  <conditionalFormatting sqref="I486">
    <cfRule type="expression" dxfId="263" priority="263">
      <formula>AND($AL486="NO",I486&lt;&gt;"No aplica")</formula>
    </cfRule>
  </conditionalFormatting>
  <conditionalFormatting sqref="E486">
    <cfRule type="expression" dxfId="262" priority="262">
      <formula>AI486="NO"</formula>
    </cfRule>
  </conditionalFormatting>
  <conditionalFormatting sqref="D486">
    <cfRule type="expression" dxfId="261" priority="261">
      <formula>$AH486="NO"</formula>
    </cfRule>
  </conditionalFormatting>
  <conditionalFormatting sqref="D485:E485">
    <cfRule type="expression" dxfId="260" priority="260">
      <formula>AH485="NO"</formula>
    </cfRule>
  </conditionalFormatting>
  <conditionalFormatting sqref="H485">
    <cfRule type="expression" dxfId="259" priority="259">
      <formula>$AK485="NO"</formula>
    </cfRule>
  </conditionalFormatting>
  <conditionalFormatting sqref="I485">
    <cfRule type="expression" dxfId="258" priority="258">
      <formula>AND($AL485="NO",I485&lt;&gt;"No aplica")</formula>
    </cfRule>
  </conditionalFormatting>
  <conditionalFormatting sqref="E485">
    <cfRule type="expression" dxfId="257" priority="257">
      <formula>AI485="NO"</formula>
    </cfRule>
  </conditionalFormatting>
  <conditionalFormatting sqref="D485">
    <cfRule type="expression" dxfId="256" priority="256">
      <formula>$AH485="NO"</formula>
    </cfRule>
  </conditionalFormatting>
  <conditionalFormatting sqref="D484:E484">
    <cfRule type="expression" dxfId="255" priority="255">
      <formula>AH484="NO"</formula>
    </cfRule>
  </conditionalFormatting>
  <conditionalFormatting sqref="H484">
    <cfRule type="expression" dxfId="254" priority="254">
      <formula>$AK484="NO"</formula>
    </cfRule>
  </conditionalFormatting>
  <conditionalFormatting sqref="I484">
    <cfRule type="expression" dxfId="253" priority="253">
      <formula>AND($AL484="NO",I484&lt;&gt;"No aplica")</formula>
    </cfRule>
  </conditionalFormatting>
  <conditionalFormatting sqref="E484">
    <cfRule type="expression" dxfId="252" priority="252">
      <formula>AI484="NO"</formula>
    </cfRule>
  </conditionalFormatting>
  <conditionalFormatting sqref="D484">
    <cfRule type="expression" dxfId="251" priority="251">
      <formula>$AH484="NO"</formula>
    </cfRule>
  </conditionalFormatting>
  <conditionalFormatting sqref="D483:E483">
    <cfRule type="expression" dxfId="250" priority="250">
      <formula>AH483="NO"</formula>
    </cfRule>
  </conditionalFormatting>
  <conditionalFormatting sqref="H483">
    <cfRule type="expression" dxfId="249" priority="249">
      <formula>$AK483="NO"</formula>
    </cfRule>
  </conditionalFormatting>
  <conditionalFormatting sqref="I483">
    <cfRule type="expression" dxfId="248" priority="248">
      <formula>AND($AL483="NO",I483&lt;&gt;"No aplica")</formula>
    </cfRule>
  </conditionalFormatting>
  <conditionalFormatting sqref="E483">
    <cfRule type="expression" dxfId="247" priority="247">
      <formula>AI483="NO"</formula>
    </cfRule>
  </conditionalFormatting>
  <conditionalFormatting sqref="D483">
    <cfRule type="expression" dxfId="246" priority="246">
      <formula>$AH483="NO"</formula>
    </cfRule>
  </conditionalFormatting>
  <conditionalFormatting sqref="D515:E515">
    <cfRule type="expression" dxfId="245" priority="245">
      <formula>AH515="NO"</formula>
    </cfRule>
  </conditionalFormatting>
  <conditionalFormatting sqref="H515">
    <cfRule type="expression" dxfId="244" priority="244">
      <formula>$AK515="NO"</formula>
    </cfRule>
  </conditionalFormatting>
  <conditionalFormatting sqref="I515">
    <cfRule type="expression" dxfId="243" priority="243">
      <formula>AND($AL515="NO",I515&lt;&gt;"No aplica")</formula>
    </cfRule>
  </conditionalFormatting>
  <conditionalFormatting sqref="E515">
    <cfRule type="expression" dxfId="242" priority="242">
      <formula>AI515="NO"</formula>
    </cfRule>
  </conditionalFormatting>
  <conditionalFormatting sqref="D515">
    <cfRule type="expression" dxfId="241" priority="241">
      <formula>$AH515="NO"</formula>
    </cfRule>
  </conditionalFormatting>
  <conditionalFormatting sqref="D503:E503">
    <cfRule type="expression" dxfId="240" priority="240">
      <formula>AH503="NO"</formula>
    </cfRule>
  </conditionalFormatting>
  <conditionalFormatting sqref="H503">
    <cfRule type="expression" dxfId="239" priority="239">
      <formula>$AK503="NO"</formula>
    </cfRule>
  </conditionalFormatting>
  <conditionalFormatting sqref="I503">
    <cfRule type="expression" dxfId="238" priority="238">
      <formula>AND($AL503="NO",I503&lt;&gt;"No aplica")</formula>
    </cfRule>
  </conditionalFormatting>
  <conditionalFormatting sqref="E503">
    <cfRule type="expression" dxfId="237" priority="237">
      <formula>AI503="NO"</formula>
    </cfRule>
  </conditionalFormatting>
  <conditionalFormatting sqref="D503">
    <cfRule type="expression" dxfId="236" priority="236">
      <formula>$AH503="NO"</formula>
    </cfRule>
  </conditionalFormatting>
  <conditionalFormatting sqref="D502:E502">
    <cfRule type="expression" dxfId="235" priority="235">
      <formula>AH502="NO"</formula>
    </cfRule>
  </conditionalFormatting>
  <conditionalFormatting sqref="H502">
    <cfRule type="expression" dxfId="234" priority="234">
      <formula>$AK502="NO"</formula>
    </cfRule>
  </conditionalFormatting>
  <conditionalFormatting sqref="I502">
    <cfRule type="expression" dxfId="233" priority="233">
      <formula>AND($AL502="NO",I502&lt;&gt;"No aplica")</formula>
    </cfRule>
  </conditionalFormatting>
  <conditionalFormatting sqref="E502">
    <cfRule type="expression" dxfId="232" priority="232">
      <formula>AI502="NO"</formula>
    </cfRule>
  </conditionalFormatting>
  <conditionalFormatting sqref="D502">
    <cfRule type="expression" dxfId="231" priority="231">
      <formula>$AH502="NO"</formula>
    </cfRule>
  </conditionalFormatting>
  <conditionalFormatting sqref="D501:E501">
    <cfRule type="expression" dxfId="230" priority="230">
      <formula>AH501="NO"</formula>
    </cfRule>
  </conditionalFormatting>
  <conditionalFormatting sqref="H501">
    <cfRule type="expression" dxfId="229" priority="229">
      <formula>$AK501="NO"</formula>
    </cfRule>
  </conditionalFormatting>
  <conditionalFormatting sqref="I501">
    <cfRule type="expression" dxfId="228" priority="228">
      <formula>AND($AL501="NO",I501&lt;&gt;"No aplica")</formula>
    </cfRule>
  </conditionalFormatting>
  <conditionalFormatting sqref="E501">
    <cfRule type="expression" dxfId="227" priority="227">
      <formula>AI501="NO"</formula>
    </cfRule>
  </conditionalFormatting>
  <conditionalFormatting sqref="D501">
    <cfRule type="expression" dxfId="226" priority="226">
      <formula>$AH501="NO"</formula>
    </cfRule>
  </conditionalFormatting>
  <conditionalFormatting sqref="D500:E500">
    <cfRule type="expression" dxfId="225" priority="225">
      <formula>AH500="NO"</formula>
    </cfRule>
  </conditionalFormatting>
  <conditionalFormatting sqref="H500">
    <cfRule type="expression" dxfId="224" priority="224">
      <formula>$AK500="NO"</formula>
    </cfRule>
  </conditionalFormatting>
  <conditionalFormatting sqref="I500">
    <cfRule type="expression" dxfId="223" priority="223">
      <formula>AND($AL500="NO",I500&lt;&gt;"No aplica")</formula>
    </cfRule>
  </conditionalFormatting>
  <conditionalFormatting sqref="E500">
    <cfRule type="expression" dxfId="222" priority="222">
      <formula>AI500="NO"</formula>
    </cfRule>
  </conditionalFormatting>
  <conditionalFormatting sqref="D500">
    <cfRule type="expression" dxfId="221" priority="221">
      <formula>$AH500="NO"</formula>
    </cfRule>
  </conditionalFormatting>
  <conditionalFormatting sqref="D499:E499">
    <cfRule type="expression" dxfId="220" priority="220">
      <formula>AH499="NO"</formula>
    </cfRule>
  </conditionalFormatting>
  <conditionalFormatting sqref="H499">
    <cfRule type="expression" dxfId="219" priority="219">
      <formula>$AK499="NO"</formula>
    </cfRule>
  </conditionalFormatting>
  <conditionalFormatting sqref="I499">
    <cfRule type="expression" dxfId="218" priority="218">
      <formula>AND($AL499="NO",I499&lt;&gt;"No aplica")</formula>
    </cfRule>
  </conditionalFormatting>
  <conditionalFormatting sqref="E499">
    <cfRule type="expression" dxfId="217" priority="217">
      <formula>AI499="NO"</formula>
    </cfRule>
  </conditionalFormatting>
  <conditionalFormatting sqref="D499">
    <cfRule type="expression" dxfId="216" priority="216">
      <formula>$AH499="NO"</formula>
    </cfRule>
  </conditionalFormatting>
  <conditionalFormatting sqref="D498:E498">
    <cfRule type="expression" dxfId="215" priority="215">
      <formula>AH498="NO"</formula>
    </cfRule>
  </conditionalFormatting>
  <conditionalFormatting sqref="H498">
    <cfRule type="expression" dxfId="214" priority="214">
      <formula>$AK498="NO"</formula>
    </cfRule>
  </conditionalFormatting>
  <conditionalFormatting sqref="I498">
    <cfRule type="expression" dxfId="213" priority="213">
      <formula>AND($AL498="NO",I498&lt;&gt;"No aplica")</formula>
    </cfRule>
  </conditionalFormatting>
  <conditionalFormatting sqref="E498">
    <cfRule type="expression" dxfId="212" priority="212">
      <formula>AI498="NO"</formula>
    </cfRule>
  </conditionalFormatting>
  <conditionalFormatting sqref="D498">
    <cfRule type="expression" dxfId="211" priority="211">
      <formula>$AH498="NO"</formula>
    </cfRule>
  </conditionalFormatting>
  <conditionalFormatting sqref="D497:E497">
    <cfRule type="expression" dxfId="210" priority="210">
      <formula>AH497="NO"</formula>
    </cfRule>
  </conditionalFormatting>
  <conditionalFormatting sqref="H497">
    <cfRule type="expression" dxfId="209" priority="209">
      <formula>$AK497="NO"</formula>
    </cfRule>
  </conditionalFormatting>
  <conditionalFormatting sqref="I497">
    <cfRule type="expression" dxfId="208" priority="208">
      <formula>AND($AL497="NO",I497&lt;&gt;"No aplica")</formula>
    </cfRule>
  </conditionalFormatting>
  <conditionalFormatting sqref="E497">
    <cfRule type="expression" dxfId="207" priority="207">
      <formula>AI497="NO"</formula>
    </cfRule>
  </conditionalFormatting>
  <conditionalFormatting sqref="D497">
    <cfRule type="expression" dxfId="206" priority="206">
      <formula>$AH497="NO"</formula>
    </cfRule>
  </conditionalFormatting>
  <conditionalFormatting sqref="D496:E496">
    <cfRule type="expression" dxfId="205" priority="205">
      <formula>AH496="NO"</formula>
    </cfRule>
  </conditionalFormatting>
  <conditionalFormatting sqref="H496">
    <cfRule type="expression" dxfId="204" priority="204">
      <formula>$AK496="NO"</formula>
    </cfRule>
  </conditionalFormatting>
  <conditionalFormatting sqref="I496">
    <cfRule type="expression" dxfId="203" priority="203">
      <formula>AND($AL496="NO",I496&lt;&gt;"No aplica")</formula>
    </cfRule>
  </conditionalFormatting>
  <conditionalFormatting sqref="E496">
    <cfRule type="expression" dxfId="202" priority="202">
      <formula>AI496="NO"</formula>
    </cfRule>
  </conditionalFormatting>
  <conditionalFormatting sqref="D496">
    <cfRule type="expression" dxfId="201" priority="201">
      <formula>$AH496="NO"</formula>
    </cfRule>
  </conditionalFormatting>
  <conditionalFormatting sqref="D495:E495">
    <cfRule type="expression" dxfId="200" priority="200">
      <formula>AH495="NO"</formula>
    </cfRule>
  </conditionalFormatting>
  <conditionalFormatting sqref="H495">
    <cfRule type="expression" dxfId="199" priority="199">
      <formula>$AK495="NO"</formula>
    </cfRule>
  </conditionalFormatting>
  <conditionalFormatting sqref="I495">
    <cfRule type="expression" dxfId="198" priority="198">
      <formula>AND($AL495="NO",I495&lt;&gt;"No aplica")</formula>
    </cfRule>
  </conditionalFormatting>
  <conditionalFormatting sqref="E495">
    <cfRule type="expression" dxfId="197" priority="197">
      <formula>AI495="NO"</formula>
    </cfRule>
  </conditionalFormatting>
  <conditionalFormatting sqref="D495">
    <cfRule type="expression" dxfId="196" priority="196">
      <formula>$AH495="NO"</formula>
    </cfRule>
  </conditionalFormatting>
  <conditionalFormatting sqref="D494:E494">
    <cfRule type="expression" dxfId="195" priority="195">
      <formula>AH494="NO"</formula>
    </cfRule>
  </conditionalFormatting>
  <conditionalFormatting sqref="H494">
    <cfRule type="expression" dxfId="194" priority="194">
      <formula>$AK494="NO"</formula>
    </cfRule>
  </conditionalFormatting>
  <conditionalFormatting sqref="I494">
    <cfRule type="expression" dxfId="193" priority="193">
      <formula>AND($AL494="NO",I494&lt;&gt;"No aplica")</formula>
    </cfRule>
  </conditionalFormatting>
  <conditionalFormatting sqref="E494">
    <cfRule type="expression" dxfId="192" priority="192">
      <formula>AI494="NO"</formula>
    </cfRule>
  </conditionalFormatting>
  <conditionalFormatting sqref="D494">
    <cfRule type="expression" dxfId="191" priority="191">
      <formula>$AH494="NO"</formula>
    </cfRule>
  </conditionalFormatting>
  <conditionalFormatting sqref="D514:E514">
    <cfRule type="expression" dxfId="190" priority="190">
      <formula>AH514="NO"</formula>
    </cfRule>
  </conditionalFormatting>
  <conditionalFormatting sqref="H514">
    <cfRule type="expression" dxfId="189" priority="189">
      <formula>$AK514="NO"</formula>
    </cfRule>
  </conditionalFormatting>
  <conditionalFormatting sqref="I514">
    <cfRule type="expression" dxfId="188" priority="188">
      <formula>AND($AL514="NO",I514&lt;&gt;"No aplica")</formula>
    </cfRule>
  </conditionalFormatting>
  <conditionalFormatting sqref="E514">
    <cfRule type="expression" dxfId="187" priority="187">
      <formula>AI514="NO"</formula>
    </cfRule>
  </conditionalFormatting>
  <conditionalFormatting sqref="D514">
    <cfRule type="expression" dxfId="186" priority="186">
      <formula>$AH514="NO"</formula>
    </cfRule>
  </conditionalFormatting>
  <conditionalFormatting sqref="D513:E513">
    <cfRule type="expression" dxfId="185" priority="185">
      <formula>AH513="NO"</formula>
    </cfRule>
  </conditionalFormatting>
  <conditionalFormatting sqref="H513">
    <cfRule type="expression" dxfId="184" priority="184">
      <formula>$AK513="NO"</formula>
    </cfRule>
  </conditionalFormatting>
  <conditionalFormatting sqref="I513">
    <cfRule type="expression" dxfId="183" priority="183">
      <formula>AND($AL513="NO",I513&lt;&gt;"No aplica")</formula>
    </cfRule>
  </conditionalFormatting>
  <conditionalFormatting sqref="E513">
    <cfRule type="expression" dxfId="182" priority="182">
      <formula>AI513="NO"</formula>
    </cfRule>
  </conditionalFormatting>
  <conditionalFormatting sqref="D513">
    <cfRule type="expression" dxfId="181" priority="181">
      <formula>$AH513="NO"</formula>
    </cfRule>
  </conditionalFormatting>
  <conditionalFormatting sqref="D512:E512">
    <cfRule type="expression" dxfId="180" priority="180">
      <formula>AH512="NO"</formula>
    </cfRule>
  </conditionalFormatting>
  <conditionalFormatting sqref="H512">
    <cfRule type="expression" dxfId="179" priority="179">
      <formula>$AK512="NO"</formula>
    </cfRule>
  </conditionalFormatting>
  <conditionalFormatting sqref="I512">
    <cfRule type="expression" dxfId="178" priority="178">
      <formula>AND($AL512="NO",I512&lt;&gt;"No aplica")</formula>
    </cfRule>
  </conditionalFormatting>
  <conditionalFormatting sqref="E512">
    <cfRule type="expression" dxfId="177" priority="177">
      <formula>AI512="NO"</formula>
    </cfRule>
  </conditionalFormatting>
  <conditionalFormatting sqref="D512">
    <cfRule type="expression" dxfId="176" priority="176">
      <formula>$AH512="NO"</formula>
    </cfRule>
  </conditionalFormatting>
  <conditionalFormatting sqref="D511:E511">
    <cfRule type="expression" dxfId="175" priority="175">
      <formula>AH511="NO"</formula>
    </cfRule>
  </conditionalFormatting>
  <conditionalFormatting sqref="H511">
    <cfRule type="expression" dxfId="174" priority="174">
      <formula>$AK511="NO"</formula>
    </cfRule>
  </conditionalFormatting>
  <conditionalFormatting sqref="I511">
    <cfRule type="expression" dxfId="173" priority="173">
      <formula>AND($AL511="NO",I511&lt;&gt;"No aplica")</formula>
    </cfRule>
  </conditionalFormatting>
  <conditionalFormatting sqref="E511">
    <cfRule type="expression" dxfId="172" priority="172">
      <formula>AI511="NO"</formula>
    </cfRule>
  </conditionalFormatting>
  <conditionalFormatting sqref="D511">
    <cfRule type="expression" dxfId="171" priority="171">
      <formula>$AH511="NO"</formula>
    </cfRule>
  </conditionalFormatting>
  <conditionalFormatting sqref="D510:E510">
    <cfRule type="expression" dxfId="170" priority="170">
      <formula>AH510="NO"</formula>
    </cfRule>
  </conditionalFormatting>
  <conditionalFormatting sqref="H510">
    <cfRule type="expression" dxfId="169" priority="169">
      <formula>$AK510="NO"</formula>
    </cfRule>
  </conditionalFormatting>
  <conditionalFormatting sqref="I510">
    <cfRule type="expression" dxfId="168" priority="168">
      <formula>AND($AL510="NO",I510&lt;&gt;"No aplica")</formula>
    </cfRule>
  </conditionalFormatting>
  <conditionalFormatting sqref="E510">
    <cfRule type="expression" dxfId="167" priority="167">
      <formula>AI510="NO"</formula>
    </cfRule>
  </conditionalFormatting>
  <conditionalFormatting sqref="D510">
    <cfRule type="expression" dxfId="166" priority="166">
      <formula>$AH510="NO"</formula>
    </cfRule>
  </conditionalFormatting>
  <conditionalFormatting sqref="D509:E509">
    <cfRule type="expression" dxfId="165" priority="165">
      <formula>AH509="NO"</formula>
    </cfRule>
  </conditionalFormatting>
  <conditionalFormatting sqref="H509">
    <cfRule type="expression" dxfId="164" priority="164">
      <formula>$AK509="NO"</formula>
    </cfRule>
  </conditionalFormatting>
  <conditionalFormatting sqref="I509">
    <cfRule type="expression" dxfId="163" priority="163">
      <formula>AND($AL509="NO",I509&lt;&gt;"No aplica")</formula>
    </cfRule>
  </conditionalFormatting>
  <conditionalFormatting sqref="E509">
    <cfRule type="expression" dxfId="162" priority="162">
      <formula>AI509="NO"</formula>
    </cfRule>
  </conditionalFormatting>
  <conditionalFormatting sqref="D509">
    <cfRule type="expression" dxfId="161" priority="161">
      <formula>$AH509="NO"</formula>
    </cfRule>
  </conditionalFormatting>
  <conditionalFormatting sqref="D508:E508">
    <cfRule type="expression" dxfId="160" priority="160">
      <formula>AH508="NO"</formula>
    </cfRule>
  </conditionalFormatting>
  <conditionalFormatting sqref="H508">
    <cfRule type="expression" dxfId="159" priority="159">
      <formula>$AK508="NO"</formula>
    </cfRule>
  </conditionalFormatting>
  <conditionalFormatting sqref="I508">
    <cfRule type="expression" dxfId="158" priority="158">
      <formula>AND($AL508="NO",I508&lt;&gt;"No aplica")</formula>
    </cfRule>
  </conditionalFormatting>
  <conditionalFormatting sqref="E508">
    <cfRule type="expression" dxfId="157" priority="157">
      <formula>AI508="NO"</formula>
    </cfRule>
  </conditionalFormatting>
  <conditionalFormatting sqref="D508">
    <cfRule type="expression" dxfId="156" priority="156">
      <formula>$AH508="NO"</formula>
    </cfRule>
  </conditionalFormatting>
  <conditionalFormatting sqref="D505:E505">
    <cfRule type="expression" dxfId="155" priority="155">
      <formula>AH505="NO"</formula>
    </cfRule>
  </conditionalFormatting>
  <conditionalFormatting sqref="H505">
    <cfRule type="expression" dxfId="154" priority="154">
      <formula>$AK505="NO"</formula>
    </cfRule>
  </conditionalFormatting>
  <conditionalFormatting sqref="I505">
    <cfRule type="expression" dxfId="153" priority="153">
      <formula>AND($AL505="NO",I505&lt;&gt;"No aplica")</formula>
    </cfRule>
  </conditionalFormatting>
  <conditionalFormatting sqref="E505">
    <cfRule type="expression" dxfId="152" priority="152">
      <formula>AI505="NO"</formula>
    </cfRule>
  </conditionalFormatting>
  <conditionalFormatting sqref="D505">
    <cfRule type="expression" dxfId="151" priority="151">
      <formula>$AH505="NO"</formula>
    </cfRule>
  </conditionalFormatting>
  <conditionalFormatting sqref="D504:E504">
    <cfRule type="expression" dxfId="150" priority="150">
      <formula>AH504="NO"</formula>
    </cfRule>
  </conditionalFormatting>
  <conditionalFormatting sqref="H504">
    <cfRule type="expression" dxfId="149" priority="149">
      <formula>$AK504="NO"</formula>
    </cfRule>
  </conditionalFormatting>
  <conditionalFormatting sqref="I504">
    <cfRule type="expression" dxfId="148" priority="148">
      <formula>AND($AL504="NO",I504&lt;&gt;"No aplica")</formula>
    </cfRule>
  </conditionalFormatting>
  <conditionalFormatting sqref="E504">
    <cfRule type="expression" dxfId="147" priority="147">
      <formula>AI504="NO"</formula>
    </cfRule>
  </conditionalFormatting>
  <conditionalFormatting sqref="D504">
    <cfRule type="expression" dxfId="146" priority="146">
      <formula>$AH504="NO"</formula>
    </cfRule>
  </conditionalFormatting>
  <conditionalFormatting sqref="D507:E507">
    <cfRule type="expression" dxfId="145" priority="145">
      <formula>AH507="NO"</formula>
    </cfRule>
  </conditionalFormatting>
  <conditionalFormatting sqref="H507">
    <cfRule type="expression" dxfId="144" priority="144">
      <formula>$AK507="NO"</formula>
    </cfRule>
  </conditionalFormatting>
  <conditionalFormatting sqref="I507">
    <cfRule type="expression" dxfId="143" priority="143">
      <formula>AND($AL507="NO",I507&lt;&gt;"No aplica")</formula>
    </cfRule>
  </conditionalFormatting>
  <conditionalFormatting sqref="E507">
    <cfRule type="expression" dxfId="142" priority="142">
      <formula>AI507="NO"</formula>
    </cfRule>
  </conditionalFormatting>
  <conditionalFormatting sqref="D507">
    <cfRule type="expression" dxfId="141" priority="141">
      <formula>$AH507="NO"</formula>
    </cfRule>
  </conditionalFormatting>
  <conditionalFormatting sqref="D506:E506">
    <cfRule type="expression" dxfId="140" priority="140">
      <formula>AH506="NO"</formula>
    </cfRule>
  </conditionalFormatting>
  <conditionalFormatting sqref="H506">
    <cfRule type="expression" dxfId="139" priority="139">
      <formula>$AK506="NO"</formula>
    </cfRule>
  </conditionalFormatting>
  <conditionalFormatting sqref="I506">
    <cfRule type="expression" dxfId="138" priority="138">
      <formula>AND($AL506="NO",I506&lt;&gt;"No aplica")</formula>
    </cfRule>
  </conditionalFormatting>
  <conditionalFormatting sqref="E506">
    <cfRule type="expression" dxfId="137" priority="137">
      <formula>AI506="NO"</formula>
    </cfRule>
  </conditionalFormatting>
  <conditionalFormatting sqref="D506">
    <cfRule type="expression" dxfId="136" priority="136">
      <formula>$AH506="NO"</formula>
    </cfRule>
  </conditionalFormatting>
  <conditionalFormatting sqref="D536:E536">
    <cfRule type="expression" dxfId="135" priority="135">
      <formula>AH536="NO"</formula>
    </cfRule>
  </conditionalFormatting>
  <conditionalFormatting sqref="H536">
    <cfRule type="expression" dxfId="134" priority="134">
      <formula>$AK536="NO"</formula>
    </cfRule>
  </conditionalFormatting>
  <conditionalFormatting sqref="I536">
    <cfRule type="expression" dxfId="133" priority="133">
      <formula>AND($AL536="NO",I536&lt;&gt;"No aplica")</formula>
    </cfRule>
  </conditionalFormatting>
  <conditionalFormatting sqref="E536">
    <cfRule type="expression" dxfId="132" priority="132">
      <formula>AI536="NO"</formula>
    </cfRule>
  </conditionalFormatting>
  <conditionalFormatting sqref="D536">
    <cfRule type="expression" dxfId="131" priority="131">
      <formula>$AH536="NO"</formula>
    </cfRule>
  </conditionalFormatting>
  <conditionalFormatting sqref="D535:E535">
    <cfRule type="expression" dxfId="130" priority="130">
      <formula>AH535="NO"</formula>
    </cfRule>
  </conditionalFormatting>
  <conditionalFormatting sqref="H535">
    <cfRule type="expression" dxfId="129" priority="129">
      <formula>$AK535="NO"</formula>
    </cfRule>
  </conditionalFormatting>
  <conditionalFormatting sqref="I535">
    <cfRule type="expression" dxfId="128" priority="128">
      <formula>AND($AL535="NO",I535&lt;&gt;"No aplica")</formula>
    </cfRule>
  </conditionalFormatting>
  <conditionalFormatting sqref="E535">
    <cfRule type="expression" dxfId="127" priority="127">
      <formula>AI535="NO"</formula>
    </cfRule>
  </conditionalFormatting>
  <conditionalFormatting sqref="D535">
    <cfRule type="expression" dxfId="126" priority="126">
      <formula>$AH535="NO"</formula>
    </cfRule>
  </conditionalFormatting>
  <conditionalFormatting sqref="D524:E524">
    <cfRule type="expression" dxfId="125" priority="125">
      <formula>AH524="NO"</formula>
    </cfRule>
  </conditionalFormatting>
  <conditionalFormatting sqref="H524">
    <cfRule type="expression" dxfId="124" priority="124">
      <formula>$AK524="NO"</formula>
    </cfRule>
  </conditionalFormatting>
  <conditionalFormatting sqref="I524">
    <cfRule type="expression" dxfId="123" priority="123">
      <formula>AND($AL524="NO",I524&lt;&gt;"No aplica")</formula>
    </cfRule>
  </conditionalFormatting>
  <conditionalFormatting sqref="E524">
    <cfRule type="expression" dxfId="122" priority="122">
      <formula>AI524="NO"</formula>
    </cfRule>
  </conditionalFormatting>
  <conditionalFormatting sqref="D524">
    <cfRule type="expression" dxfId="121" priority="121">
      <formula>$AH524="NO"</formula>
    </cfRule>
  </conditionalFormatting>
  <conditionalFormatting sqref="D516:E516">
    <cfRule type="expression" dxfId="120" priority="120">
      <formula>AH516="NO"</formula>
    </cfRule>
  </conditionalFormatting>
  <conditionalFormatting sqref="H516">
    <cfRule type="expression" dxfId="119" priority="119">
      <formula>$AK516="NO"</formula>
    </cfRule>
  </conditionalFormatting>
  <conditionalFormatting sqref="I516">
    <cfRule type="expression" dxfId="118" priority="118">
      <formula>AND($AL516="NO",I516&lt;&gt;"No aplica")</formula>
    </cfRule>
  </conditionalFormatting>
  <conditionalFormatting sqref="E516">
    <cfRule type="expression" dxfId="117" priority="117">
      <formula>AI516="NO"</formula>
    </cfRule>
  </conditionalFormatting>
  <conditionalFormatting sqref="D516">
    <cfRule type="expression" dxfId="116" priority="116">
      <formula>$AH516="NO"</formula>
    </cfRule>
  </conditionalFormatting>
  <conditionalFormatting sqref="D523:E523">
    <cfRule type="expression" dxfId="115" priority="115">
      <formula>AH523="NO"</formula>
    </cfRule>
  </conditionalFormatting>
  <conditionalFormatting sqref="H523">
    <cfRule type="expression" dxfId="114" priority="114">
      <formula>$AK523="NO"</formula>
    </cfRule>
  </conditionalFormatting>
  <conditionalFormatting sqref="I523">
    <cfRule type="expression" dxfId="113" priority="113">
      <formula>AND($AL523="NO",I523&lt;&gt;"No aplica")</formula>
    </cfRule>
  </conditionalFormatting>
  <conditionalFormatting sqref="E523">
    <cfRule type="expression" dxfId="112" priority="112">
      <formula>AI523="NO"</formula>
    </cfRule>
  </conditionalFormatting>
  <conditionalFormatting sqref="D523">
    <cfRule type="expression" dxfId="111" priority="111">
      <formula>$AH523="NO"</formula>
    </cfRule>
  </conditionalFormatting>
  <conditionalFormatting sqref="D522:E522">
    <cfRule type="expression" dxfId="110" priority="110">
      <formula>AH522="NO"</formula>
    </cfRule>
  </conditionalFormatting>
  <conditionalFormatting sqref="H522">
    <cfRule type="expression" dxfId="109" priority="109">
      <formula>$AK522="NO"</formula>
    </cfRule>
  </conditionalFormatting>
  <conditionalFormatting sqref="I522">
    <cfRule type="expression" dxfId="108" priority="108">
      <formula>AND($AL522="NO",I522&lt;&gt;"No aplica")</formula>
    </cfRule>
  </conditionalFormatting>
  <conditionalFormatting sqref="E522">
    <cfRule type="expression" dxfId="107" priority="107">
      <formula>AI522="NO"</formula>
    </cfRule>
  </conditionalFormatting>
  <conditionalFormatting sqref="D522">
    <cfRule type="expression" dxfId="106" priority="106">
      <formula>$AH522="NO"</formula>
    </cfRule>
  </conditionalFormatting>
  <conditionalFormatting sqref="D521:E521">
    <cfRule type="expression" dxfId="105" priority="105">
      <formula>AH521="NO"</formula>
    </cfRule>
  </conditionalFormatting>
  <conditionalFormatting sqref="H521">
    <cfRule type="expression" dxfId="104" priority="104">
      <formula>$AK521="NO"</formula>
    </cfRule>
  </conditionalFormatting>
  <conditionalFormatting sqref="I521">
    <cfRule type="expression" dxfId="103" priority="103">
      <formula>AND($AL521="NO",I521&lt;&gt;"No aplica")</formula>
    </cfRule>
  </conditionalFormatting>
  <conditionalFormatting sqref="E521">
    <cfRule type="expression" dxfId="102" priority="102">
      <formula>AI521="NO"</formula>
    </cfRule>
  </conditionalFormatting>
  <conditionalFormatting sqref="D521">
    <cfRule type="expression" dxfId="101" priority="101">
      <formula>$AH521="NO"</formula>
    </cfRule>
  </conditionalFormatting>
  <conditionalFormatting sqref="D520:E520">
    <cfRule type="expression" dxfId="100" priority="100">
      <formula>AH520="NO"</formula>
    </cfRule>
  </conditionalFormatting>
  <conditionalFormatting sqref="H520">
    <cfRule type="expression" dxfId="99" priority="99">
      <formula>$AK520="NO"</formula>
    </cfRule>
  </conditionalFormatting>
  <conditionalFormatting sqref="I520">
    <cfRule type="expression" dxfId="98" priority="98">
      <formula>AND($AL520="NO",I520&lt;&gt;"No aplica")</formula>
    </cfRule>
  </conditionalFormatting>
  <conditionalFormatting sqref="E520">
    <cfRule type="expression" dxfId="97" priority="97">
      <formula>AI520="NO"</formula>
    </cfRule>
  </conditionalFormatting>
  <conditionalFormatting sqref="D520">
    <cfRule type="expression" dxfId="96" priority="96">
      <formula>$AH520="NO"</formula>
    </cfRule>
  </conditionalFormatting>
  <conditionalFormatting sqref="D519:E519">
    <cfRule type="expression" dxfId="95" priority="95">
      <formula>AH519="NO"</formula>
    </cfRule>
  </conditionalFormatting>
  <conditionalFormatting sqref="H519">
    <cfRule type="expression" dxfId="94" priority="94">
      <formula>$AK519="NO"</formula>
    </cfRule>
  </conditionalFormatting>
  <conditionalFormatting sqref="I519">
    <cfRule type="expression" dxfId="93" priority="93">
      <formula>AND($AL519="NO",I519&lt;&gt;"No aplica")</formula>
    </cfRule>
  </conditionalFormatting>
  <conditionalFormatting sqref="E519">
    <cfRule type="expression" dxfId="92" priority="92">
      <formula>AI519="NO"</formula>
    </cfRule>
  </conditionalFormatting>
  <conditionalFormatting sqref="D519">
    <cfRule type="expression" dxfId="91" priority="91">
      <formula>$AH519="NO"</formula>
    </cfRule>
  </conditionalFormatting>
  <conditionalFormatting sqref="D518:E518">
    <cfRule type="expression" dxfId="90" priority="90">
      <formula>AH518="NO"</formula>
    </cfRule>
  </conditionalFormatting>
  <conditionalFormatting sqref="H518">
    <cfRule type="expression" dxfId="89" priority="89">
      <formula>$AK518="NO"</formula>
    </cfRule>
  </conditionalFormatting>
  <conditionalFormatting sqref="I518">
    <cfRule type="expression" dxfId="88" priority="88">
      <formula>AND($AL518="NO",I518&lt;&gt;"No aplica")</formula>
    </cfRule>
  </conditionalFormatting>
  <conditionalFormatting sqref="E518">
    <cfRule type="expression" dxfId="87" priority="87">
      <formula>AI518="NO"</formula>
    </cfRule>
  </conditionalFormatting>
  <conditionalFormatting sqref="D518">
    <cfRule type="expression" dxfId="86" priority="86">
      <formula>$AH518="NO"</formula>
    </cfRule>
  </conditionalFormatting>
  <conditionalFormatting sqref="D517:E517">
    <cfRule type="expression" dxfId="85" priority="85">
      <formula>AH517="NO"</formula>
    </cfRule>
  </conditionalFormatting>
  <conditionalFormatting sqref="H517">
    <cfRule type="expression" dxfId="84" priority="84">
      <formula>$AK517="NO"</formula>
    </cfRule>
  </conditionalFormatting>
  <conditionalFormatting sqref="I517">
    <cfRule type="expression" dxfId="83" priority="83">
      <formula>AND($AL517="NO",I517&lt;&gt;"No aplica")</formula>
    </cfRule>
  </conditionalFormatting>
  <conditionalFormatting sqref="E517">
    <cfRule type="expression" dxfId="82" priority="82">
      <formula>AI517="NO"</formula>
    </cfRule>
  </conditionalFormatting>
  <conditionalFormatting sqref="D517">
    <cfRule type="expression" dxfId="81" priority="81">
      <formula>$AH517="NO"</formula>
    </cfRule>
  </conditionalFormatting>
  <conditionalFormatting sqref="D534:E534">
    <cfRule type="expression" dxfId="80" priority="80">
      <formula>AH534="NO"</formula>
    </cfRule>
  </conditionalFormatting>
  <conditionalFormatting sqref="H534">
    <cfRule type="expression" dxfId="79" priority="79">
      <formula>$AK534="NO"</formula>
    </cfRule>
  </conditionalFormatting>
  <conditionalFormatting sqref="I534">
    <cfRule type="expression" dxfId="78" priority="78">
      <formula>AND($AL534="NO",I534&lt;&gt;"No aplica")</formula>
    </cfRule>
  </conditionalFormatting>
  <conditionalFormatting sqref="E534">
    <cfRule type="expression" dxfId="77" priority="77">
      <formula>AI534="NO"</formula>
    </cfRule>
  </conditionalFormatting>
  <conditionalFormatting sqref="D534">
    <cfRule type="expression" dxfId="76" priority="76">
      <formula>$AH534="NO"</formula>
    </cfRule>
  </conditionalFormatting>
  <conditionalFormatting sqref="D532:E532">
    <cfRule type="expression" dxfId="75" priority="75">
      <formula>AH532="NO"</formula>
    </cfRule>
  </conditionalFormatting>
  <conditionalFormatting sqref="H532">
    <cfRule type="expression" dxfId="74" priority="74">
      <formula>$AK532="NO"</formula>
    </cfRule>
  </conditionalFormatting>
  <conditionalFormatting sqref="I532">
    <cfRule type="expression" dxfId="73" priority="73">
      <formula>AND($AL532="NO",I532&lt;&gt;"No aplica")</formula>
    </cfRule>
  </conditionalFormatting>
  <conditionalFormatting sqref="E532">
    <cfRule type="expression" dxfId="72" priority="72">
      <formula>AI532="NO"</formula>
    </cfRule>
  </conditionalFormatting>
  <conditionalFormatting sqref="D532">
    <cfRule type="expression" dxfId="71" priority="71">
      <formula>$AH532="NO"</formula>
    </cfRule>
  </conditionalFormatting>
  <conditionalFormatting sqref="D531:E531">
    <cfRule type="expression" dxfId="70" priority="70">
      <formula>AH531="NO"</formula>
    </cfRule>
  </conditionalFormatting>
  <conditionalFormatting sqref="H531">
    <cfRule type="expression" dxfId="69" priority="69">
      <formula>$AK531="NO"</formula>
    </cfRule>
  </conditionalFormatting>
  <conditionalFormatting sqref="I531">
    <cfRule type="expression" dxfId="68" priority="68">
      <formula>AND($AL531="NO",I531&lt;&gt;"No aplica")</formula>
    </cfRule>
  </conditionalFormatting>
  <conditionalFormatting sqref="E531">
    <cfRule type="expression" dxfId="67" priority="67">
      <formula>AI531="NO"</formula>
    </cfRule>
  </conditionalFormatting>
  <conditionalFormatting sqref="D531">
    <cfRule type="expression" dxfId="66" priority="66">
      <formula>$AH531="NO"</formula>
    </cfRule>
  </conditionalFormatting>
  <conditionalFormatting sqref="D530:E530">
    <cfRule type="expression" dxfId="65" priority="65">
      <formula>AH530="NO"</formula>
    </cfRule>
  </conditionalFormatting>
  <conditionalFormatting sqref="H530">
    <cfRule type="expression" dxfId="64" priority="64">
      <formula>$AK530="NO"</formula>
    </cfRule>
  </conditionalFormatting>
  <conditionalFormatting sqref="I530">
    <cfRule type="expression" dxfId="63" priority="63">
      <formula>AND($AL530="NO",I530&lt;&gt;"No aplica")</formula>
    </cfRule>
  </conditionalFormatting>
  <conditionalFormatting sqref="E530">
    <cfRule type="expression" dxfId="62" priority="62">
      <formula>AI530="NO"</formula>
    </cfRule>
  </conditionalFormatting>
  <conditionalFormatting sqref="D530">
    <cfRule type="expression" dxfId="61" priority="61">
      <formula>$AH530="NO"</formula>
    </cfRule>
  </conditionalFormatting>
  <conditionalFormatting sqref="D529:E529">
    <cfRule type="expression" dxfId="60" priority="60">
      <formula>AH529="NO"</formula>
    </cfRule>
  </conditionalFormatting>
  <conditionalFormatting sqref="H529">
    <cfRule type="expression" dxfId="59" priority="59">
      <formula>$AK529="NO"</formula>
    </cfRule>
  </conditionalFormatting>
  <conditionalFormatting sqref="I529">
    <cfRule type="expression" dxfId="58" priority="58">
      <formula>AND($AL529="NO",I529&lt;&gt;"No aplica")</formula>
    </cfRule>
  </conditionalFormatting>
  <conditionalFormatting sqref="E529">
    <cfRule type="expression" dxfId="57" priority="57">
      <formula>AI529="NO"</formula>
    </cfRule>
  </conditionalFormatting>
  <conditionalFormatting sqref="D529">
    <cfRule type="expression" dxfId="56" priority="56">
      <formula>$AH529="NO"</formula>
    </cfRule>
  </conditionalFormatting>
  <conditionalFormatting sqref="D526:E526">
    <cfRule type="expression" dxfId="55" priority="55">
      <formula>AH526="NO"</formula>
    </cfRule>
  </conditionalFormatting>
  <conditionalFormatting sqref="H526">
    <cfRule type="expression" dxfId="54" priority="54">
      <formula>$AK526="NO"</formula>
    </cfRule>
  </conditionalFormatting>
  <conditionalFormatting sqref="I526">
    <cfRule type="expression" dxfId="53" priority="53">
      <formula>AND($AL526="NO",I526&lt;&gt;"No aplica")</formula>
    </cfRule>
  </conditionalFormatting>
  <conditionalFormatting sqref="E526">
    <cfRule type="expression" dxfId="52" priority="52">
      <formula>AI526="NO"</formula>
    </cfRule>
  </conditionalFormatting>
  <conditionalFormatting sqref="D526">
    <cfRule type="expression" dxfId="51" priority="51">
      <formula>$AH526="NO"</formula>
    </cfRule>
  </conditionalFormatting>
  <conditionalFormatting sqref="D528:E528">
    <cfRule type="expression" dxfId="50" priority="50">
      <formula>AH528="NO"</formula>
    </cfRule>
  </conditionalFormatting>
  <conditionalFormatting sqref="H528">
    <cfRule type="expression" dxfId="49" priority="49">
      <formula>$AK528="NO"</formula>
    </cfRule>
  </conditionalFormatting>
  <conditionalFormatting sqref="I528">
    <cfRule type="expression" dxfId="48" priority="48">
      <formula>AND($AL528="NO",I528&lt;&gt;"No aplica")</formula>
    </cfRule>
  </conditionalFormatting>
  <conditionalFormatting sqref="E528">
    <cfRule type="expression" dxfId="47" priority="47">
      <formula>AI528="NO"</formula>
    </cfRule>
  </conditionalFormatting>
  <conditionalFormatting sqref="D528">
    <cfRule type="expression" dxfId="46" priority="46">
      <formula>$AH528="NO"</formula>
    </cfRule>
  </conditionalFormatting>
  <conditionalFormatting sqref="D527:E527">
    <cfRule type="expression" dxfId="45" priority="45">
      <formula>AH527="NO"</formula>
    </cfRule>
  </conditionalFormatting>
  <conditionalFormatting sqref="H527">
    <cfRule type="expression" dxfId="44" priority="44">
      <formula>$AK527="NO"</formula>
    </cfRule>
  </conditionalFormatting>
  <conditionalFormatting sqref="I527">
    <cfRule type="expression" dxfId="43" priority="43">
      <formula>AND($AL527="NO",I527&lt;&gt;"No aplica")</formula>
    </cfRule>
  </conditionalFormatting>
  <conditionalFormatting sqref="E527">
    <cfRule type="expression" dxfId="42" priority="42">
      <formula>AI527="NO"</formula>
    </cfRule>
  </conditionalFormatting>
  <conditionalFormatting sqref="D527">
    <cfRule type="expression" dxfId="41" priority="41">
      <formula>$AH527="NO"</formula>
    </cfRule>
  </conditionalFormatting>
  <conditionalFormatting sqref="D538:E541">
    <cfRule type="expression" dxfId="40" priority="40">
      <formula>AH538="NO"</formula>
    </cfRule>
  </conditionalFormatting>
  <conditionalFormatting sqref="H538:H541">
    <cfRule type="expression" dxfId="39" priority="39">
      <formula>$AK538="NO"</formula>
    </cfRule>
  </conditionalFormatting>
  <conditionalFormatting sqref="I538:I541">
    <cfRule type="expression" dxfId="38" priority="38">
      <formula>AND($AL538="NO",I538&lt;&gt;"No aplica")</formula>
    </cfRule>
  </conditionalFormatting>
  <conditionalFormatting sqref="E538:E541">
    <cfRule type="expression" dxfId="37" priority="37">
      <formula>AI538="NO"</formula>
    </cfRule>
  </conditionalFormatting>
  <conditionalFormatting sqref="D538:D541">
    <cfRule type="expression" dxfId="36" priority="36">
      <formula>$AH538="NO"</formula>
    </cfRule>
  </conditionalFormatting>
  <conditionalFormatting sqref="D543:E545">
    <cfRule type="expression" dxfId="35" priority="35">
      <formula>AH543="NO"</formula>
    </cfRule>
  </conditionalFormatting>
  <conditionalFormatting sqref="H543:H545">
    <cfRule type="expression" dxfId="34" priority="34">
      <formula>$AK543="NO"</formula>
    </cfRule>
  </conditionalFormatting>
  <conditionalFormatting sqref="I543:I545">
    <cfRule type="expression" dxfId="33" priority="33">
      <formula>AND($AL543="NO",I543&lt;&gt;"No aplica")</formula>
    </cfRule>
  </conditionalFormatting>
  <conditionalFormatting sqref="E543:E545">
    <cfRule type="expression" dxfId="32" priority="32">
      <formula>AI543="NO"</formula>
    </cfRule>
  </conditionalFormatting>
  <conditionalFormatting sqref="D543:D545">
    <cfRule type="expression" dxfId="31" priority="31">
      <formula>$AH543="NO"</formula>
    </cfRule>
  </conditionalFormatting>
  <conditionalFormatting sqref="E38">
    <cfRule type="expression" dxfId="30" priority="30">
      <formula>AI38="NO"</formula>
    </cfRule>
  </conditionalFormatting>
  <conditionalFormatting sqref="H38">
    <cfRule type="expression" dxfId="29" priority="29">
      <formula>$AK38="NO"</formula>
    </cfRule>
  </conditionalFormatting>
  <conditionalFormatting sqref="I38">
    <cfRule type="expression" dxfId="28" priority="28">
      <formula>AND($AL38="NO",I38&lt;&gt;"No aplica")</formula>
    </cfRule>
  </conditionalFormatting>
  <conditionalFormatting sqref="D38">
    <cfRule type="expression" dxfId="27" priority="27">
      <formula>$AH38="NO"</formula>
    </cfRule>
  </conditionalFormatting>
  <conditionalFormatting sqref="E36">
    <cfRule type="expression" dxfId="26" priority="26">
      <formula>AI36="NO"</formula>
    </cfRule>
  </conditionalFormatting>
  <conditionalFormatting sqref="H36">
    <cfRule type="expression" dxfId="25" priority="25">
      <formula>$AK36="NO"</formula>
    </cfRule>
  </conditionalFormatting>
  <conditionalFormatting sqref="I36">
    <cfRule type="expression" dxfId="24" priority="24">
      <formula>AND($AL36="NO",I36&lt;&gt;"No aplica")</formula>
    </cfRule>
  </conditionalFormatting>
  <conditionalFormatting sqref="D36">
    <cfRule type="expression" dxfId="23" priority="23">
      <formula>$AH36="NO"</formula>
    </cfRule>
  </conditionalFormatting>
  <conditionalFormatting sqref="D542:E542">
    <cfRule type="expression" dxfId="22" priority="22">
      <formula>AH542="NO"</formula>
    </cfRule>
  </conditionalFormatting>
  <conditionalFormatting sqref="H542">
    <cfRule type="expression" dxfId="21" priority="21">
      <formula>$AK542="NO"</formula>
    </cfRule>
  </conditionalFormatting>
  <conditionalFormatting sqref="I542">
    <cfRule type="expression" dxfId="20" priority="20">
      <formula>AND($AL542="NO",I542&lt;&gt;"No aplica")</formula>
    </cfRule>
  </conditionalFormatting>
  <conditionalFormatting sqref="E542">
    <cfRule type="expression" dxfId="19" priority="19">
      <formula>AI542="NO"</formula>
    </cfRule>
  </conditionalFormatting>
  <conditionalFormatting sqref="D542">
    <cfRule type="expression" dxfId="18" priority="18">
      <formula>$AH542="NO"</formula>
    </cfRule>
  </conditionalFormatting>
  <conditionalFormatting sqref="H351">
    <cfRule type="expression" dxfId="17" priority="17">
      <formula>$AK351="NO"</formula>
    </cfRule>
  </conditionalFormatting>
  <conditionalFormatting sqref="H352">
    <cfRule type="expression" dxfId="16" priority="16">
      <formula>$AK352="NO"</formula>
    </cfRule>
  </conditionalFormatting>
  <conditionalFormatting sqref="H353">
    <cfRule type="expression" dxfId="15" priority="15">
      <formula>$AK353="NO"</formula>
    </cfRule>
  </conditionalFormatting>
  <conditionalFormatting sqref="H354">
    <cfRule type="expression" dxfId="14" priority="14">
      <formula>$AK354="NO"</formula>
    </cfRule>
  </conditionalFormatting>
  <conditionalFormatting sqref="H355">
    <cfRule type="expression" dxfId="13" priority="13">
      <formula>$AK355="NO"</formula>
    </cfRule>
  </conditionalFormatting>
  <conditionalFormatting sqref="H356">
    <cfRule type="expression" dxfId="12" priority="12">
      <formula>$AK356="NO"</formula>
    </cfRule>
  </conditionalFormatting>
  <conditionalFormatting sqref="D392:E392">
    <cfRule type="expression" dxfId="11" priority="11">
      <formula>AH392="NO"</formula>
    </cfRule>
  </conditionalFormatting>
  <conditionalFormatting sqref="E392">
    <cfRule type="expression" dxfId="10" priority="10">
      <formula>AI392="NO"</formula>
    </cfRule>
  </conditionalFormatting>
  <conditionalFormatting sqref="D392">
    <cfRule type="expression" dxfId="9" priority="9">
      <formula>$AH392="NO"</formula>
    </cfRule>
  </conditionalFormatting>
  <conditionalFormatting sqref="I393">
    <cfRule type="expression" dxfId="8" priority="8">
      <formula>AND($AL393="NO",I393&lt;&gt;"No aplica")</formula>
    </cfRule>
  </conditionalFormatting>
  <conditionalFormatting sqref="D394:E394">
    <cfRule type="expression" dxfId="7" priority="7">
      <formula>AH394="NO"</formula>
    </cfRule>
  </conditionalFormatting>
  <conditionalFormatting sqref="E394">
    <cfRule type="expression" dxfId="6" priority="6">
      <formula>AI394="NO"</formula>
    </cfRule>
  </conditionalFormatting>
  <conditionalFormatting sqref="D394">
    <cfRule type="expression" dxfId="5" priority="5">
      <formula>$AH394="NO"</formula>
    </cfRule>
  </conditionalFormatting>
  <conditionalFormatting sqref="I394">
    <cfRule type="expression" dxfId="4" priority="4">
      <formula>AND($AL394="NO",I394&lt;&gt;"No aplica")</formula>
    </cfRule>
  </conditionalFormatting>
  <conditionalFormatting sqref="I395">
    <cfRule type="expression" dxfId="3" priority="3">
      <formula>AND($AL395="NO",I395&lt;&gt;"No aplica")</formula>
    </cfRule>
  </conditionalFormatting>
  <conditionalFormatting sqref="E385">
    <cfRule type="expression" dxfId="2" priority="2">
      <formula>AI385="NO"</formula>
    </cfRule>
  </conditionalFormatting>
  <conditionalFormatting sqref="E385">
    <cfRule type="expression" dxfId="1" priority="1">
      <formula>AI385="NO"</formula>
    </cfRule>
  </conditionalFormatting>
  <conditionalFormatting sqref="F14:F546">
    <cfRule type="expression" dxfId="0" priority="1218">
      <formula>AND($AJ14="NO",$F14&lt;&gt;"No aplica")</formula>
    </cfRule>
  </conditionalFormatting>
  <dataValidations count="17">
    <dataValidation type="custom" allowBlank="1" showInputMessage="1" showErrorMessage="1" sqref="W7">
      <formula1>vacio()</formula1>
    </dataValidation>
    <dataValidation type="whole" operator="greaterThan" allowBlank="1" showInputMessage="1" showErrorMessage="1" sqref="D6:D7 D9:D10 H6:H7 H10">
      <formula1>0</formula1>
    </dataValidation>
    <dataValidation type="whole" operator="greaterThan" allowBlank="1" showInputMessage="1" showErrorMessage="1" errorTitle="Error " error="Debe digitar un número sin cáracteres especiales (comas,puntos,guiones,espacios)._x000a_" sqref="T158 T391:T394 O14:P397 O399:P546">
      <formula1>0</formula1>
    </dataValidation>
    <dataValidation type="whole" operator="greaterThanOrEqual" allowBlank="1" showInputMessage="1" showErrorMessage="1" sqref="U396:U546 U14:U394">
      <formula1>0</formula1>
    </dataValidation>
    <dataValidation type="list" allowBlank="1" showInputMessage="1" showErrorMessage="1" sqref="F14:F546">
      <formula1>IF(E14="Selección abreviada",sa,IF(E14="Contratación directa",cd,IF(E14="Régimen especial",re,na)))</formula1>
    </dataValidation>
    <dataValidation type="list" showInputMessage="1" showErrorMessage="1" errorTitle="Tipo de contrato no permitido" error="El tipo de contrato debe corresponder a un número. Consulte el instructivo para más información_x000a_" sqref="D14:D546">
      <formula1>tipo</formula1>
    </dataValidation>
    <dataValidation type="list" allowBlank="1" showInputMessage="1" showErrorMessage="1" errorTitle="Error " error="Debe seleccionar una opción dentro de la lista_x000a_" sqref="E14:E546">
      <formula1>modal</formula1>
    </dataValidation>
    <dataValidation operator="greaterThan" allowBlank="1" showErrorMessage="1" errorTitle="Error" error="Debe digitar un número._x000a_" sqref="L14:L546"/>
    <dataValidation type="whole" operator="greaterThan" allowBlank="1" showErrorMessage="1" errorTitle="Error " error="Debe digitar un número entero._x000a_" sqref="P398 Z372:Z392 Y14:Z371 Y393:Z546">
      <formula1>0</formula1>
    </dataValidation>
    <dataValidation type="whole" operator="greaterThan" showErrorMessage="1" errorTitle="Identificación incorrecta" error="El número de identificación no debe contener algún cáracter especial (coma, guión, punto, etc)_x000a_" sqref="M14:M397 M399:M546">
      <formula1>0</formula1>
    </dataValidation>
    <dataValidation type="whole" operator="lessThan" allowBlank="1" showErrorMessage="1" errorTitle="Error" error="Debe ser un número negativo. Ejemplo:-2,000,000_x000a_" sqref="Q14:Q546">
      <formula1>0</formula1>
    </dataValidation>
    <dataValidation type="whole" operator="greaterThan" allowBlank="1" showErrorMessage="1" errorTitle="Error " error="Debe digitar un número sin cáracteres especiales (puntos, comas, guiones, espacios,etc)._x000a_" sqref="S14:S546">
      <formula1>0</formula1>
    </dataValidation>
    <dataValidation type="date" operator="greaterThan" allowBlank="1" showErrorMessage="1" errorTitle="Error" error="Debe introducir una fecha en formato (DD/MM/AAAA)_x000a_" sqref="M398:O398 V14:X546">
      <formula1>18385</formula1>
    </dataValidation>
    <dataValidation type="whole" operator="greaterThan" allowBlank="1" showErrorMessage="1" errorTitle="Error" error="Debe digitar un número sin cáracteres especiales (puntos, comas, guiones, espacios, etc)._x000a__x000a__x000a_" sqref="R14:R546">
      <formula1>0</formula1>
    </dataValidation>
    <dataValidation type="list" allowBlank="1" showInputMessage="1" showErrorMessage="1" errorTitle="Error" error="Debe seleccionar un item de la lista_x000a_" sqref="H14:H546">
      <formula1>afectacion</formula1>
    </dataValidation>
    <dataValidation type="list" allowBlank="1" showInputMessage="1" showErrorMessage="1" sqref="I14:I546">
      <formula1>IF(H14="Inversión",programa,na)</formula1>
    </dataValidation>
    <dataValidation type="whole" allowBlank="1" showInputMessage="1" showErrorMessage="1" sqref="B14:B546">
      <formula1>2000</formula1>
      <formula2>2019</formula2>
    </dataValidation>
  </dataValidations>
  <hyperlinks>
    <hyperlink ref="W10" r:id="rId1"/>
  </hyperlinks>
  <pageMargins left="0.7" right="0.7" top="0.75" bottom="0.75" header="0.3" footer="0.3"/>
  <pageSetup orientation="portrait" r:id="rId2"/>
  <drawing r:id="rId3"/>
  <legacyDrawing r:id="rId4"/>
  <controls>
    <mc:AlternateContent xmlns:mc="http://schemas.openxmlformats.org/markup-compatibility/2006">
      <mc:Choice Requires="x14">
        <control shapeId="1025" r:id="rId5" name="CommandButton1">
          <controlPr autoLine="0" r:id="rId6">
            <anchor moveWithCells="1">
              <from>
                <xdr:col>14</xdr:col>
                <xdr:colOff>0</xdr:colOff>
                <xdr:row>554</xdr:row>
                <xdr:rowOff>0</xdr:rowOff>
              </from>
              <to>
                <xdr:col>14</xdr:col>
                <xdr:colOff>1028700</xdr:colOff>
                <xdr:row>555</xdr:row>
                <xdr:rowOff>104775</xdr:rowOff>
              </to>
            </anchor>
          </controlPr>
        </control>
      </mc:Choice>
      <mc:Fallback>
        <control shapeId="1025" r:id="rId5" name="CommandButton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Trabajo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July Paulina Suarez</dc:creator>
  <cp:lastModifiedBy>Alcaldia-Usme</cp:lastModifiedBy>
  <dcterms:created xsi:type="dcterms:W3CDTF">2020-03-03T18:19:12Z</dcterms:created>
  <dcterms:modified xsi:type="dcterms:W3CDTF">2020-04-20T06:45:44Z</dcterms:modified>
</cp:coreProperties>
</file>